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35" windowWidth="11340" windowHeight="6285" tabRatio="601" activeTab="1"/>
  </bookViews>
  <sheets>
    <sheet name="доходи" sheetId="1" r:id="rId1"/>
    <sheet name=" видатки с-ф" sheetId="2" r:id="rId2"/>
  </sheets>
  <definedNames>
    <definedName name="DATABASE" localSheetId="1">' видатки с-ф'!$A$10:$A$24</definedName>
    <definedName name="DATABASE" localSheetId="0">'доходи'!$A$9:$A$18</definedName>
    <definedName name="_xlnm.Print_Titles" localSheetId="1">' видатки с-ф'!$5:$8</definedName>
    <definedName name="_xlnm.Print_Titles" localSheetId="0">'доходи'!$5:$8</definedName>
    <definedName name="_xlnm.Print_Area" localSheetId="1">' видатки с-ф'!$A$1:$E$121</definedName>
    <definedName name="_xlnm.Print_Area" localSheetId="0">'доходи'!$A$1:$E$34</definedName>
  </definedNames>
  <calcPr fullCalcOnLoad="1"/>
</workbook>
</file>

<file path=xl/sharedStrings.xml><?xml version="1.0" encoding="utf-8"?>
<sst xmlns="http://schemas.openxmlformats.org/spreadsheetml/2006/main" count="159" uniqueCount="154">
  <si>
    <t>обласного бюджету Рівненської області</t>
  </si>
  <si>
    <t>( тис.грн. )</t>
  </si>
  <si>
    <t>Видатки</t>
  </si>
  <si>
    <t>Освiта</t>
  </si>
  <si>
    <t>Охорона здоров'я</t>
  </si>
  <si>
    <t>Соцiальний захист та соцiальне забезпечення</t>
  </si>
  <si>
    <t>Фiзична культура i спорт</t>
  </si>
  <si>
    <t>ВСЬОГО ВИДАТКІВ</t>
  </si>
  <si>
    <t>Доходи</t>
  </si>
  <si>
    <t>ВСЬОГО ДОХОДІВ</t>
  </si>
  <si>
    <t>Відх. виконання до плану на рік</t>
  </si>
  <si>
    <t>Субвенції з державного бюджету місцевим бюджетам - разом</t>
  </si>
  <si>
    <t>Відсоток виконання до плану на рік</t>
  </si>
  <si>
    <t>Державне управління</t>
  </si>
  <si>
    <t>Культура i мистецтво</t>
  </si>
  <si>
    <t>РАЗОМ ВИДАТКІВ</t>
  </si>
  <si>
    <t>Відх. виконання до призначень на рік</t>
  </si>
  <si>
    <t>(тис.грн.)</t>
  </si>
  <si>
    <r>
      <t xml:space="preserve">ВСЬОГО  </t>
    </r>
    <r>
      <rPr>
        <i/>
        <sz val="16"/>
        <rFont val="Arial Cyr"/>
        <family val="0"/>
      </rPr>
      <t>( з урахуванням кредитування )</t>
    </r>
  </si>
  <si>
    <t xml:space="preserve">Аналіз виконання доходів спеціального фонду </t>
  </si>
  <si>
    <t>Житлово-комунальне господарство</t>
  </si>
  <si>
    <t>Надходження коштів від відшкодування втрат сільськогосподарського і лісогосподарського виробництва  </t>
  </si>
  <si>
    <t>Відсотки за користування довгостроковим кредитом, що надається з місцевих бюджетів молодим сім'ям та одиноким молодим громадянам на будівництво (реконструкцію) та придбання житла </t>
  </si>
  <si>
    <t xml:space="preserve">Аналіз виконання видатків спеціального фонду  </t>
  </si>
  <si>
    <t>Екологічний податок </t>
  </si>
  <si>
    <t>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t>
  </si>
  <si>
    <t>Власні надходження бюджетних установ</t>
  </si>
  <si>
    <t>Податок з власників транспортних засобів та інших самохідних машин і механізмів  </t>
  </si>
  <si>
    <t>Збір за забруднення навколишнього природного середовища  </t>
  </si>
  <si>
    <t>Кошти, отримані місцевими бюджетами з державного бюджету</t>
  </si>
  <si>
    <t>Відсоток виконання до призначень на рік</t>
  </si>
  <si>
    <t>5=3-2</t>
  </si>
  <si>
    <r>
      <t>Кредитування бюджету</t>
    </r>
    <r>
      <rPr>
        <sz val="12"/>
        <rFont val="Arial Cyr"/>
        <family val="2"/>
      </rPr>
      <t xml:space="preserve">  </t>
    </r>
  </si>
  <si>
    <t>за 2018 рік</t>
  </si>
  <si>
    <t>(згідно даних річного звіту ДКСУ)</t>
  </si>
  <si>
    <t xml:space="preserve">Затверджено на 2018 рік з урахуванням змін </t>
  </si>
  <si>
    <t>Виконано за 2018 рік</t>
  </si>
  <si>
    <t>Економічна діяльність, в т.ч.:</t>
  </si>
  <si>
    <t>сільське, лісове, рибне господарство та мисливство</t>
  </si>
  <si>
    <t>будівництво та регіональний розвиток</t>
  </si>
  <si>
    <t>транспорт та транспортна інфраструктура,  дорожнє господарство</t>
  </si>
  <si>
    <t>інші програми та заходи, пов'язані з економічною діяльністю</t>
  </si>
  <si>
    <t>реалізація програм допомоги і грантів Європейського Союзу, урядів іноземних держав, міжнародних організацій, донорських установ</t>
  </si>
  <si>
    <t>Інша діяльність, в т.ч.:</t>
  </si>
  <si>
    <t>захист населення і територій від надзвичайних ситуацій техногенного та природного характеру</t>
  </si>
  <si>
    <t xml:space="preserve">охорона навколишнього природного середовища </t>
  </si>
  <si>
    <t>Субвенція з місцевого бюджету державному бюджету на виконання програм соціально-економічного розвитку регіону</t>
  </si>
  <si>
    <t>Субвенції з місцевого бюджету іншим місцевим бюджетам на здійснення програм соціально-економічного та культурного розвитку регіонів за рахунок коштів, які надаються з державного бюджету, в т.ч.:</t>
  </si>
  <si>
    <t>Субвенція з місцевого бюджету за рахунок залишку коштів субвенції з державного бюджету місцевим бюджетам на здійснення заходів щодо соціально-економічного розвитку окремих територій</t>
  </si>
  <si>
    <t>Субвенції з місцевого бюджету іншим місцевим бюджетам на здійснення інших програм та заходів за рахунок субвенцій з державного бюджету, в т.ч.:</t>
  </si>
  <si>
    <t>Субвенція з місцевого бюджету на 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систем), що вироблялися, транспортувалися та постачалися населенню, бюджетним установам і організаціям та/або іншим підприємствам теплопостачання, централізованого питного водопостачання та водовідведення, які надають населенню такі послуги, та тарифами, що затверджувалися та/або погоджувалися органами державної влади чи місцевого самоврядування, за рахунок відповідної субвенції з державного бюджету</t>
  </si>
  <si>
    <t>Субвенції з місцевого бюджету іншим місцевим бюджетам на здійснення програм та заходів за рахунок коштів місцевих бюджетів в т.ч.:</t>
  </si>
  <si>
    <t>Інші субвенції з місцевого бюджету, з них:</t>
  </si>
  <si>
    <t>Капітальний ремонт будівлі філії Хотинська загальноосвітня школа  І-ІІ ступенів опорного закладу Прислуцький навчально-виховний комплекс “Загальноосвітня школа І-ІІІ ступенів – дошкільний навчальний заклад” Березнівської районної ради Рівненської області по  вул. Поліській, 72а в с. Хотин Березнівського району Рівненської області (ремонт даху)</t>
  </si>
  <si>
    <t>Капітальний ремонт будівлі дитячого садочка по вул. Миру, 1 в с. Яринівка Березнівського району Рівненської області (ремонт даху)</t>
  </si>
  <si>
    <t xml:space="preserve">Будівництво церкви УПЦ КП Свято-Петропавлівської Парафії  с.Городище, яка будується на честь Героїв Небесної Сотні </t>
  </si>
  <si>
    <t>Реконструкція системи теплопостачання ДНЗ ясла-садка «Сонечко» по вул. Центральна, 54 в с. Малинськ Березнівського району Рівненської області (у т.ч. проектно-кошторисна документація)</t>
  </si>
  <si>
    <t>Капітальний ремонт покрівлі Городецького НВК «ЗОШ І-ІІІ ст.-ДНЗ» по вул. А.Коломийця, 154а в с. Городець Володимирецького району Рівненської області</t>
  </si>
  <si>
    <t xml:space="preserve">Капітальний ремонт покрівлі Каноницької ЗОШ І-ІІІ ступенів по вул. Калініна, 48 в           с. Каноничі Володимирецького району </t>
  </si>
  <si>
    <t>Капітальний ремонт мережі водопостачання в с. Витків Гощанського району Рівненської області</t>
  </si>
  <si>
    <t>Реконструкція мережі водопостачання               с. Малятин Гощанського району Рівненської області (у т.ч. проектно-кошторисна документація)</t>
  </si>
  <si>
    <t>Капітальний ремонт конструкцій даху та фасадів будівлі Гощанського районного об’єднання культури і дозвілля на вул. Шевченка, 2 в смт. Гоща (коригування).</t>
  </si>
  <si>
    <t>Капітальний ремонт покрівлі хірургічного корпусу Демидівської ЦРЛ на вул. Відродження, 6 в смт Демидівка Демидівського району Рівненської області</t>
  </si>
  <si>
    <t>Реконструкція спортивної площадки Демидівського НВК “ЗОШ І-ІІІ ступенів-ліцей” по вул. Б.Хмельницького, 10 в смт Демидівка Демидівського району Рівненської області (влаштування міні-футбольного поля зі штучним покриттям)”</t>
  </si>
  <si>
    <t>Капітальний ремонт котельні Семидубського навчально-виховного комплексу «ЗОШ І-ІІ ступенів-ліцею» Дубенського району Рівненської області</t>
  </si>
  <si>
    <t>Капітальний ремонт покрівлі адміністративної будівлі за адресою: вул. Миру, 22 с. Мильча Дубенського району Рівненської області</t>
  </si>
  <si>
    <t>Капітальний ремонт (заміна вікон та вхідних дверей) будівлі філії Семидубського навчально-виховного комплексу «Загальноосвітня школа І-ІІ ступенів-ліцей» Дубенської районної ради Рівненської області в с. Довге Поле Дубенського району Рівненської області</t>
  </si>
  <si>
    <t>Капітальний ремонт Квітневської ЗОШ                І-ІІІ ступенів Дубенської районної ради по     вул. Шкільна, 22, с. Квітневе Рівненської області (заміна вікон та дверей)</t>
  </si>
  <si>
    <t>Капітальний ремонт харчоблоку Вербської загальноосвітньої школи І-ІІІ ступенів Дубенської районної ради в с. Верба Дубенського району Рівненської області</t>
  </si>
  <si>
    <t>Капітальний ремонт приміщення обіднього залу Дубровицького НВК “Ліцей-школа” по                              вул. Макарівській, 11 в м. Дубровиця Рівненської області</t>
  </si>
  <si>
    <t>Капітальний ремонт Осівського НВК  "ЗОШ І-ІІІ ступенів" (покрівлі), в с. Осова Дубровицького району Рівненської області</t>
  </si>
  <si>
    <t>Капітальний ремонт Дубровицького ДНЗ № 1 "Теремок", по вул. Поштова, 12, в   м. Дубровиця, Рівненської області</t>
  </si>
  <si>
    <t>Реконструкція будівель Дубровицького НВК "Ліцей-ЗОШ І-ІІ ступенів" по вул. Макарівській, 11 в м. Дубровиця Рівненської області (влаштування шатрового даху, зовнішнє опорядження фасадів, заміна вікон та зовнішніх дверей, реконструкція системи опалення) -коригування</t>
  </si>
  <si>
    <t>Капітальний ремонт покрівлі Великоозерянського НВК «ЗОШ І-ІІІ ст. – ДНЗ» в с. Великі Озера Дубровицького району Рівненської області</t>
  </si>
  <si>
    <t>Реконструкція актової зали під школу початкових класів на 150 учнівських місць по вул. Центральна, 68 в с. Дібрівськ Зарічненського району Рівненської області</t>
  </si>
  <si>
    <t>Будівництво спортивного ядра в      с. Серники, Зарічненського району Рівненської області</t>
  </si>
  <si>
    <t>Капітальний ремонт даху ДНЗ "Ладоньки" Здолбунівської міської ради в м. Здолбунів по вул. Шкільна, 35-а (у т.ч. проектно-кошторисна документація)</t>
  </si>
  <si>
    <t>Капітальний ремонт будівлі Здолбунівської ЗОШ І-ІІІ ступенів № 1 Здолбунівської районної ради Рівненської області в  м. Здолбунів по вул. В.Жука, 4 (у т.ч. проектно-кошторисна документація)</t>
  </si>
  <si>
    <t>Капітальний ремонт (заміна вікон та дверей) будівель початкової школи Здолбунівської ЗОШ   І-ІІІ ступенів № 1 Здолбунівської районної ради Рівненської області, на вул. Д.Галицького, 17 в м. Здолбунів Рівненської області</t>
  </si>
  <si>
    <t>Капітальний ремонт будівлі ЗОШ І-ІІІ ступенів № 3 на вул. 40-річчя Перемоги, 1 в м. Корець Рівненської області (заміна вікон)</t>
  </si>
  <si>
    <t>Реконструкція будівлі Корецької дитячої спортивної школи під Центр дозвілля молоді з добудовою спортивного залу по вул.Київська, 43 в м.Корець Рівненської області (в тому числі проектно-кошторисна документація)</t>
  </si>
  <si>
    <t>Капітальний ремонт (утеплення фасаду) приміщення Костопільської загальноосвітньої школи І-ІІІ ступенів № 4 по  вул. Лятуринської, 15 м. Костопіль</t>
  </si>
  <si>
    <t>Реконструкція вуличного освітлення в с. Збуж Костопільського району Рівненської області</t>
  </si>
  <si>
    <t>Реконструкція вуличного освітлення в                с. Велика Любаша Костопільського району Рівненської області</t>
  </si>
  <si>
    <t>Реконструкція вуличного освітлення в                с. Волиця Костопільського району      Рівненської області</t>
  </si>
  <si>
    <t>Капітальний ремонт будівель (заміна частини вікон та дверей) та благоустрою дворової частини території Берестовецької ЗОШ  I-III ступенів на вул. Сидорова, 5 в  с. Берестовець Костопільского району Рівненської області</t>
  </si>
  <si>
    <t>Капітальний ремонт дошкільного навчального закладу № 3 «Сонечко» (заміна вікон і дверей) в    м. Костопіль на вул. Грушевського № 36</t>
  </si>
  <si>
    <t>Капітальний ремонт покрівлі, відмостки в НВК "Михалківська ЗОШ І-ІІ ступенів-ДНЗ (ясла-садок)" Острозького району Рівненської області</t>
  </si>
  <si>
    <t>Капітальний ремонт даху будівлі клубу на вул. Центральна, 119 а в с. Розваж Острозького району Рівненської області (заходи з енергозбереження – зовнішнє опорядження фасадів)</t>
  </si>
  <si>
    <t>Капітальний ремонт (заміна покрівлі) будівлі дошкільного підрозділу               НВК «Оженинська ЗОШ І-ІІІ ст. (ліцей) ДНЗ (ясла-садок)»     ім. Т.Г. Шевченка за адресою: Рівненська обл., Острозький район, с. Оженин,    вул. Заводська 4а</t>
  </si>
  <si>
    <t>Капітальний ремонт хірургічного корпусу Радивилівської районної лікарні по вул. Садовій, 4 в м. Радивилів Рівненської області (ремонт дитячого відділення)</t>
  </si>
  <si>
    <t>Капітальний ремонт інфекційного корпусу Рівненської центральної районної лікарні в   смт Клевань, вул. Центральна, 1 Рівненського району Рівненської області</t>
  </si>
  <si>
    <t>Капітальний ремонт Грушвицького будинку культури (заміна покрівлі та дверей головного входу) по вул. Шкільна, 6 в с. Грушвиця Перша Рівненського району Рівненської області</t>
  </si>
  <si>
    <t>Капітальний ремонт електроосвітлення, силового електрообладнання (повна заміна), внутрішніх опоряджувальних робіт будівлі Шпанівського Будинку культури по вул. Шкільній, 3, с. Шпанів, Рівненського району Рівненської області</t>
  </si>
  <si>
    <t>Реконструкція вуличного освітлення в с. Олександрія Рівненського району Рівненської області (ТП 204)</t>
  </si>
  <si>
    <t>Реконструкція вуличного освітлення в с. Олександрія Рівненського району Рівненської області (ТП 500) (у т.ч. проектно-кошторисна документація)</t>
  </si>
  <si>
    <t>Реконструкція вуличного освітлення в селі Радухівка Рівненського району Рівненської області</t>
  </si>
  <si>
    <t>Капітальний ремонт покрівлі ЗОШ  І-ІІІ ступенів у с. Хміль Рокитнівського району</t>
  </si>
  <si>
    <t>Капітальний ремонт покрівлі ДНЗ «Берізка»  вул. Молодіжна, 8 с.Остки Рокитнівського району</t>
  </si>
  <si>
    <t xml:space="preserve">Капітальний ремонт покрівлі ДНЗ № 2 «Струмочок» по вул. Поліська, 18, в смт Рокитне, Рівненської області </t>
  </si>
  <si>
    <t>Капітальний ремонт даху садочку на        вул. Центральній, 25 в с. Борове Рокитнівського району Рівненської області</t>
  </si>
  <si>
    <t>Капітальний ремонт покрівлі приміщення ДНЗ, по  вул. Гагаріна 34-Б, в     с. Томашгород, Рокитнівського району, Рівненської області</t>
  </si>
  <si>
    <t>Капітальний ремонт (заміна вікон) ДНЗ № 1 "Калинка" по вул. Шевченка, 50А, смт Степань Сарненського району Рівненської області</t>
  </si>
  <si>
    <t>Капітальний ремонт дошкільного навчального закладу в с. Мале Вербче по вул. Центральна, 41 Сарненського району Рівненської області</t>
  </si>
  <si>
    <t>Капітальний ремонт актового залу ЗОШ     І-ІІІ ступенів № 6 на вул. Грушевського, 182 в м. Дубно Рівненської області</t>
  </si>
  <si>
    <t>Капітальний ремонт приміщення №1 Острозького навчально-виховного комплексу «Школа І-ІІІ ступенів-гімназія» в м. Острог, пл. Декабристів, 6 Рівненської області (утеплення фасаду, облаштування прибудинкової території)</t>
  </si>
  <si>
    <t>Капітальний ремонт фасаду та благоустрій території управління праці та соціального захисту населення виконкому Острозької міської ради в м. Острог по вул. Князів Острозьких, 22г Рівненської області</t>
  </si>
  <si>
    <t>Капітальний ремонт будівлі Хрінницької      ЗОШ І-ІІІ ступенів по вул. І.Франка, 52 в            с. Хрінники Демидівського району Рівненської області, Інша субвенція бюджету Демидівської селищної об’єднаної територіальної громади</t>
  </si>
  <si>
    <t xml:space="preserve">Капітальний ремонт будівлі Хрінницького ліцею Демидівської селищної ради Рівненської області по вул. І.Франка, 52 в       с. Хрінники Демидівського району Рівненської області (заміна вікон та зовнішніх дверей) (коригування) Інша субвенція бюджету Демидівської селищної об’єднаної територіальної громади </t>
  </si>
  <si>
    <t xml:space="preserve">Капітальний ремонт будівлі Вербенського ліцею Демидівської селищної ради Рівненської області по вул. Зелена, 30 в          с. Вербень Демидівського району Рівненської області (заміна вікон та зовнішніх дверей) (коригування) Інша субвенція бюджету Демидівської селищної об’єднаної територіальної громади </t>
  </si>
  <si>
    <t xml:space="preserve">Капітальний ремонт будівлі (заміна вікон) Пляшевського ліцею Демидівської селищної ради Рівненської області на вул. Грушевського, 16 с. Пляшева Радивилівського району Рівненської області (Коригування) Інша субвенція бюджету Демидівської селищної об’єднаної територіальної громади </t>
  </si>
  <si>
    <t xml:space="preserve">Будівництво спортивного залу на території Золотинської ЗОШ І-ІІ ступенів по         вул. Л.Українки, 21 в с. Золоте Дубровицького району Рівненської області Інша субвенція бюджету Висоцької сільської об’єднаної територіальної громади </t>
  </si>
  <si>
    <t xml:space="preserve">Реконструкція дошкільного навчального закладу по вул. Шкільній, 4 в с. Переброди Дубровицького району Рівненської області Інша субвенція бюджету Миляцької сільської об’єднаної територіальної громади </t>
  </si>
  <si>
    <t>Реконструкція дитячого садочка "Струмочок" у с. Дюксин Костопільського району Рівненської області, вул. Хасевича, 14а (реконструкція фасадів та системи електроопалення), Інша субвенція бюджету Деражненської сільської об’єднаної територіальної громади</t>
  </si>
  <si>
    <t>Капітальний ремонт приміщення підліткового клубу Деражненської загальноосвітньої школи І-ІІІ ступенів по вул. Шкільна, 43а в с. Деражне, Костопільтського району Рівненської області, Інша субвенція бюджету Деражненської сільської об’єднаної територіальної громади</t>
  </si>
  <si>
    <t>Реконструкція будинку культури (заміна покрівлі) по вул. Довга, 70 в с. Крупець Радивилівського району Рівненської області (у т.ч. проектно-кошторисна документація), Інша субвенція бюджету Крупецької об’єднаної територіальної громади</t>
  </si>
  <si>
    <t xml:space="preserve">Реконструкція вуличного освітлення село Війниця Млинівського району Рівненської області, Інша субвенція бюджету Бокіймівської сільської об’єднаної територіальної громади </t>
  </si>
  <si>
    <t xml:space="preserve">Капітальний ремонт кімнат КЗ «ДЮСШ» в смт. Клесів Сарненського району Рівненської області, Інша субвенція бюджету Клесівської селищної об’єднаної територіальної громади </t>
  </si>
  <si>
    <t>Комплексна програма енергоефективності Рівненської області на 2018-2025 роки</t>
  </si>
  <si>
    <t>На придбання інструментів зразковому дитячому духовому оркестру "Смига"</t>
  </si>
  <si>
    <t>Програма економічного та соціального розвитку Рівненської області на 2018 рік (проведення щорічного обласного конкурсу проектів розвитку територіальних громад області)</t>
  </si>
  <si>
    <t xml:space="preserve">На придбання навчально-комп"ютерного комплексу для кабінету інформатики Костопільської загальноосвітньої школи І-ІІ ступенів №8 </t>
  </si>
  <si>
    <t>Реконструкція приміщення теплових генераторів існуючого ясла-садка «Малятко» по вул. Першотравневій в смт Гоща, Гощанського р-ну Рівненської області</t>
  </si>
  <si>
    <t>Реконструкція вуличного освітлення з застосуванням енергозберігаючих технологій по вул. 40-річчя Перемоги, Шкільна, Церковна, Застав’я-І, Застав’я-ІІ, Застав’я-ІІІ, Воля, Гончариха, Молодіжна, Кузнєцова, Сагайдачного Вербська Софіївка, Шевченка, Нова, Гагаріна, Б.Хмельницького в с. Верба Дубенського району Рівненської області</t>
  </si>
  <si>
    <t>Будівництво культурно-спортивного комплексу по вул. Центральна в с. Бродниця Зарічненського району Рівненської області (у т.ч. проектно-кошторисна документація)</t>
  </si>
  <si>
    <t>Капітальний ремонт будівлі комунального закладу "Корецький районний будинок культури і дозвілля" (підсилення конструкцій та заміна вікон) на вул. Київська, 65 в м. Корець Корецького району Рівненської області</t>
  </si>
  <si>
    <t>Капітальний ремонт – заміна існуючих заповнень віконних та дверних блоків будівлі поліклініки та переходу  КЗ ОЗ «Корецька центральна районна лікарня» Корецької районної ради Рівненської області за адресою Рівненська область, м. Корець, вул. Володимирська, 14 а</t>
  </si>
  <si>
    <t>Капітальний ремонт приміщення Костопільської загальноосвітньої школи І-ІІІ ступенів № 3 (ремонт покрівлі) в м. Костопіль, вул. Грушевського, 17 Костопільського району Рівненської області</t>
  </si>
  <si>
    <t>Капітальний ремонт (зовнішнє опорядження та утеплення фасадів, часткова заміна вікон та зовнішніх дверей) Костопільської загальноосвітньої школи-комплексу І-ІІІ ступенів № 6 Костопільської районної ради Рівненської області на вул. Юрія Жилки, 3 м. Костопіль  Рівненської  області</t>
  </si>
  <si>
    <t>Капітальний ремонт покрівлі, заміна вікон та дверей ДНЗ «Сонечко» по вул. Шкільна 6 в с. Калинівка Сарненського району Рівненської області</t>
  </si>
  <si>
    <t>Капітальний ремонт покриття (заміна покрівельного килима) в будівлі ДНЗ № 3 м. Вараш за адресою: мікрорайон Будівельників, 46 м. Вараш Рівненська область</t>
  </si>
  <si>
    <t>Реконструкція ЗОШ № 2 в мікрорайоні    Будівельників, 56 м. Кузнецовськ Рівненської області (реконструкція покрівлі, заміна вікон, утеплення зовнішніх стін, опорядження фасадів) (у т.ч. проектно-кошторисна документація)</t>
  </si>
  <si>
    <t>Капітальний ремонт навчального корпусу № 1 ЗОШ І-ІІІ ст. № 3 на вул. Вишенського, 3 у м. Острог Рівненської області (ремонт спортивної зали)</t>
  </si>
  <si>
    <t>Капітальний ремонт даху Деражненської ЗОШ І-ІІІ ступенів Деражненської сільської ради Костопільського району Рівненської області в с. Деражне на                 вул. Шевченка, 43а Інша субвенція бюджету Деражненської сільської об’єднаної територіальної громади</t>
  </si>
  <si>
    <t>Капітальний ремонт будівлі ДНЗ «Пролісок» Деражненської сільської ради (покрівлі, оздоблення фасаду, відновлення вхідної групи та благоустрою території) по вул. Мартинюка, 66 в с. Деражне Костопільського району Рівненської області (у т.ч. проектно-кошторисна документація) Інша субвенція бюджету Деражненської сільської об’єднаної територіальної громади</t>
  </si>
  <si>
    <t>Реконструкція котельні (заміна котлів) Постійненської ЗОШ І-ІІІ ступенів Деражненської сільської ради в с. Постійне на вул. Незалежності, 10 Костопільського району Рівненської області (у т.ч. проектно-кошторисна документація) Інша субвенція бюджету Деражненської сільської об’єднаної територіальної громади</t>
  </si>
  <si>
    <t>Придбання медичного обладнання (комплекту інструментів для загальної лапароскопії для хірургічного відділення Костопільської центральної районної лікарні Костопільської районної ради Рівненської області)</t>
  </si>
  <si>
    <t xml:space="preserve">Придбання медичного обладнання (фіброгастродеуденоскопа) для комунального закладу "Сарненська центральна районна лікарня" Сарненської районної ради </t>
  </si>
  <si>
    <t>Затверджено на 2018 рік з урахуванням змін</t>
  </si>
  <si>
    <t xml:space="preserve">Кошти від відчуження майна </t>
  </si>
  <si>
    <t>РАЗОМ ДОХОДИ</t>
  </si>
  <si>
    <t>Субвенція на реформування регіональних систем охорони здоров'я для здійснення  заходів з виконання спільного з Міжнародним банком реконструкції та розвитку проекту "Поліпшення охорони здоров'я на службі у людей"</t>
  </si>
  <si>
    <t>Субвенція на 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систем), що вироблялися, транспортувалися та постачалися населенню та/або іншим підприємствам теплопостачання, централізованого питного водопостачання та водовідведення, які надають населенню такі послуги, та тарифами, що затверджувалися та/або погоджувалися органами державної влади чи місцевого самоврядування</t>
  </si>
  <si>
    <t>Субвенція з державного бюджету місцевим бюджетам на фінансове забезпечення будівництва, реконструкції, ремонту і утримання автомобільних доріг загального користування місцевого значення, вулиць і доріг комунальної власності у населених пунктах</t>
  </si>
  <si>
    <t>Субвенція з державного бюджету місцевим бюджетам на погашення заборгованості з різниці в тарифах на теплову енергію, послуги з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послуг з водопостачання та водовідведення тарифам, що затверджувалися органами державної влади чи органами місцевого самоврядування</t>
  </si>
  <si>
    <t>Субвенція з державного бюджету на придбання шкільних автобусів для перевезення дітей, що проживають у сільській місцевості</t>
  </si>
  <si>
    <t>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системи соціальної допомоги"</t>
  </si>
  <si>
    <t>Субвенція з державного бюджету місцевим бюджетам на будівництво, реконструкцію, ремонт та утримання вулиць і доріг комунальної власності у населених пунктах</t>
  </si>
  <si>
    <t>Субвенція з державного бюджету місцевим бюджетам на погашення заборгованості з різниці в тарифах на теплову енергію, що вироблялася, транспортувалася та постачалася населенню, яка виникла в зв'язку з невідповідністю фактичної вартості теплової енергії</t>
  </si>
  <si>
    <t>Субвенції з місцевих бюджетів іншим місцевим бюджетам - разом</t>
  </si>
  <si>
    <t>Субвенція з місцевого бюджету на фінансове забезпечення будівництва, реконструкції, ремонту і утримання автомобільних доріг загального користування місцевого значення, вулиць і доріг комунальної власності у населених пунктах</t>
  </si>
  <si>
    <t>Субвенція з місцевого бюджету на здійснення природоохоронних заходів</t>
  </si>
  <si>
    <t>Інші субвенції з місцевого бюджету</t>
  </si>
  <si>
    <t>Субвенція з місцевого бюджету на здійснення заходів щодо соціально-економічного розвитку окремих територій за рахунок залишку коштів відповідної субвенції з державного бюджету, що утворився на кінець 2017 року</t>
  </si>
</sst>
</file>

<file path=xl/styles.xml><?xml version="1.0" encoding="utf-8"?>
<styleSheet xmlns="http://schemas.openxmlformats.org/spreadsheetml/2006/main">
  <numFmts count="54">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 &quot;к.&quot;;\-#,##0\ &quot;к.&quot;"/>
    <numFmt numFmtId="181" formatCode="#,##0\ &quot;к.&quot;;[Red]\-#,##0\ &quot;к.&quot;"/>
    <numFmt numFmtId="182" formatCode="#,##0.00\ &quot;к.&quot;;\-#,##0.00\ &quot;к.&quot;"/>
    <numFmt numFmtId="183" formatCode="#,##0.00\ &quot;к.&quot;;[Red]\-#,##0.00\ &quot;к.&quot;"/>
    <numFmt numFmtId="184" formatCode="_-* #,##0\ &quot;к.&quot;_-;\-* #,##0\ &quot;к.&quot;_-;_-* &quot;-&quot;\ &quot;к.&quot;_-;_-@_-"/>
    <numFmt numFmtId="185" formatCode="_-* #,##0\ _к_._-;\-* #,##0\ _к_._-;_-* &quot;-&quot;\ _к_._-;_-@_-"/>
    <numFmt numFmtId="186" formatCode="_-* #,##0.00\ &quot;к.&quot;_-;\-* #,##0.00\ &quot;к.&quot;_-;_-* &quot;-&quot;??\ &quot;к.&quot;_-;_-@_-"/>
    <numFmt numFmtId="187" formatCode="_-* #,##0.00\ _к_._-;\-* #,##0.00\ _к_._-;_-* &quot;-&quot;??\ _к_._-;_-@_-"/>
    <numFmt numFmtId="188" formatCode="0.0"/>
    <numFmt numFmtId="189" formatCode="0.0000"/>
    <numFmt numFmtId="190" formatCode="0.000"/>
    <numFmt numFmtId="191" formatCode="0.00000"/>
    <numFmt numFmtId="192" formatCode="0.000000"/>
    <numFmt numFmtId="193" formatCode="#,##0.0"/>
    <numFmt numFmtId="194" formatCode="#,##0.000"/>
    <numFmt numFmtId="195" formatCode="#,##0.0000"/>
    <numFmt numFmtId="196" formatCode="#,##0.00000"/>
    <numFmt numFmtId="197" formatCode="&quot;Да&quot;;&quot;Да&quot;;&quot;Нет&quot;"/>
    <numFmt numFmtId="198" formatCode="&quot;Истина&quot;;&quot;Истина&quot;;&quot;Ложь&quot;"/>
    <numFmt numFmtId="199" formatCode="&quot;Вкл&quot;;&quot;Вкл&quot;;&quot;Выкл&quot;"/>
    <numFmt numFmtId="200" formatCode="[$€-2]\ ###,000_);[Red]\([$€-2]\ ###,000\)"/>
    <numFmt numFmtId="201" formatCode="0.0000000"/>
    <numFmt numFmtId="202" formatCode="0.00000000"/>
    <numFmt numFmtId="203" formatCode="0.000000000"/>
    <numFmt numFmtId="204" formatCode="0.0000000000"/>
    <numFmt numFmtId="205" formatCode="0.00000000000"/>
    <numFmt numFmtId="206" formatCode="&quot;Так&quot;;&quot;Так&quot;;&quot;Ні&quot;"/>
    <numFmt numFmtId="207" formatCode="&quot;True&quot;;&quot;True&quot;;&quot;False&quot;"/>
    <numFmt numFmtId="208" formatCode="&quot;Увімк&quot;;&quot;Увімк&quot;;&quot;Вимк&quot;"/>
    <numFmt numFmtId="209" formatCode="[$¥€-2]\ ###,000_);[Red]\([$€-2]\ ###,000\)"/>
  </numFmts>
  <fonts count="71">
    <font>
      <sz val="10"/>
      <name val="Arial Cyr"/>
      <family val="0"/>
    </font>
    <font>
      <b/>
      <sz val="10"/>
      <name val="Arial Cyr"/>
      <family val="0"/>
    </font>
    <font>
      <i/>
      <sz val="10"/>
      <name val="Arial Cyr"/>
      <family val="0"/>
    </font>
    <font>
      <b/>
      <i/>
      <sz val="10"/>
      <name val="Arial Cyr"/>
      <family val="0"/>
    </font>
    <font>
      <b/>
      <sz val="15"/>
      <name val="Arial Cyr"/>
      <family val="2"/>
    </font>
    <font>
      <b/>
      <sz val="12"/>
      <name val="Arial Cyr"/>
      <family val="2"/>
    </font>
    <font>
      <b/>
      <sz val="11"/>
      <name val="Arial CYR"/>
      <family val="2"/>
    </font>
    <font>
      <sz val="11"/>
      <name val="Arial Cyr"/>
      <family val="2"/>
    </font>
    <font>
      <u val="single"/>
      <sz val="7.5"/>
      <color indexed="12"/>
      <name val="Arial Cyr"/>
      <family val="0"/>
    </font>
    <font>
      <u val="single"/>
      <sz val="7.5"/>
      <color indexed="36"/>
      <name val="Arial Cyr"/>
      <family val="0"/>
    </font>
    <font>
      <b/>
      <sz val="13"/>
      <name val="Arial Cyr"/>
      <family val="2"/>
    </font>
    <font>
      <sz val="13"/>
      <name val="Arial Cyr"/>
      <family val="2"/>
    </font>
    <font>
      <sz val="14"/>
      <name val="Arial Cyr"/>
      <family val="2"/>
    </font>
    <font>
      <sz val="12"/>
      <name val="Arial Cyr"/>
      <family val="2"/>
    </font>
    <font>
      <b/>
      <sz val="21"/>
      <name val="Arial Cyr"/>
      <family val="2"/>
    </font>
    <font>
      <b/>
      <i/>
      <sz val="12"/>
      <name val="Arial Cyr"/>
      <family val="0"/>
    </font>
    <font>
      <b/>
      <i/>
      <sz val="16"/>
      <name val="Arial Cyr"/>
      <family val="0"/>
    </font>
    <font>
      <i/>
      <sz val="16"/>
      <name val="Arial Cyr"/>
      <family val="0"/>
    </font>
    <font>
      <b/>
      <i/>
      <sz val="14"/>
      <name val="Arial Cyr"/>
      <family val="2"/>
    </font>
    <font>
      <b/>
      <sz val="18"/>
      <name val="Arial Cyr"/>
      <family val="2"/>
    </font>
    <font>
      <b/>
      <sz val="19"/>
      <name val="Arial Cyr"/>
      <family val="2"/>
    </font>
    <font>
      <b/>
      <sz val="16"/>
      <name val="Arial Cyr"/>
      <family val="0"/>
    </font>
    <font>
      <b/>
      <sz val="17"/>
      <name val="Arial Cyr"/>
      <family val="0"/>
    </font>
    <font>
      <b/>
      <sz val="14"/>
      <name val="Arial Cyr"/>
      <family val="0"/>
    </font>
    <font>
      <i/>
      <sz val="12"/>
      <name val="Arial Cyr"/>
      <family val="0"/>
    </font>
    <font>
      <sz val="18"/>
      <name val="Arial Cyr"/>
      <family val="0"/>
    </font>
    <font>
      <b/>
      <sz val="12"/>
      <color indexed="61"/>
      <name val="Arial Cyr"/>
      <family val="2"/>
    </font>
    <font>
      <sz val="11"/>
      <color indexed="8"/>
      <name val="Calibri"/>
      <family val="2"/>
    </font>
    <font>
      <sz val="11"/>
      <color indexed="9"/>
      <name val="Calibri"/>
      <family val="2"/>
    </font>
    <font>
      <sz val="11"/>
      <color indexed="62"/>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b/>
      <sz val="18"/>
      <color indexed="56"/>
      <name val="Cambria"/>
      <family val="2"/>
    </font>
    <font>
      <b/>
      <sz val="11"/>
      <color indexed="52"/>
      <name val="Calibri"/>
      <family val="2"/>
    </font>
    <font>
      <b/>
      <sz val="11"/>
      <color indexed="8"/>
      <name val="Calibri"/>
      <family val="2"/>
    </font>
    <font>
      <sz val="11"/>
      <color indexed="20"/>
      <name val="Calibri"/>
      <family val="2"/>
    </font>
    <font>
      <b/>
      <sz val="11"/>
      <color indexed="63"/>
      <name val="Calibri"/>
      <family val="2"/>
    </font>
    <font>
      <sz val="11"/>
      <color indexed="60"/>
      <name val="Calibri"/>
      <family val="2"/>
    </font>
    <font>
      <sz val="11"/>
      <color indexed="10"/>
      <name val="Calibri"/>
      <family val="2"/>
    </font>
    <font>
      <i/>
      <sz val="11"/>
      <color indexed="23"/>
      <name val="Calibri"/>
      <family val="2"/>
    </font>
    <font>
      <sz val="14"/>
      <color indexed="9"/>
      <name val="Arial Cyr"/>
      <family val="2"/>
    </font>
    <font>
      <sz val="14"/>
      <color indexed="10"/>
      <name val="Arial Cyr"/>
      <family val="0"/>
    </font>
    <font>
      <b/>
      <i/>
      <sz val="10"/>
      <color indexed="60"/>
      <name val="Arial Cyr"/>
      <family val="0"/>
    </font>
    <font>
      <b/>
      <sz val="12"/>
      <color indexed="60"/>
      <name val="Arial Cyr"/>
      <family val="0"/>
    </font>
    <font>
      <sz val="10"/>
      <color indexed="10"/>
      <name val="Arial Cyr"/>
      <family val="0"/>
    </font>
    <font>
      <sz val="11"/>
      <color theme="1"/>
      <name val="Calibri"/>
      <family val="2"/>
    </font>
    <font>
      <sz val="11"/>
      <color theme="0"/>
      <name val="Calibri"/>
      <family val="2"/>
    </font>
    <font>
      <sz val="11"/>
      <color rgb="FF3F3F76"/>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b/>
      <sz val="11"/>
      <color rgb="FFFA7D00"/>
      <name val="Calibri"/>
      <family val="2"/>
    </font>
    <font>
      <b/>
      <sz val="11"/>
      <color theme="1"/>
      <name val="Calibri"/>
      <family val="2"/>
    </font>
    <font>
      <sz val="11"/>
      <color rgb="FF9C0006"/>
      <name val="Calibri"/>
      <family val="2"/>
    </font>
    <font>
      <b/>
      <sz val="11"/>
      <color rgb="FF3F3F3F"/>
      <name val="Calibri"/>
      <family val="2"/>
    </font>
    <font>
      <sz val="11"/>
      <color rgb="FF9C6500"/>
      <name val="Calibri"/>
      <family val="2"/>
    </font>
    <font>
      <sz val="11"/>
      <color rgb="FFFF0000"/>
      <name val="Calibri"/>
      <family val="2"/>
    </font>
    <font>
      <i/>
      <sz val="11"/>
      <color rgb="FF7F7F7F"/>
      <name val="Calibri"/>
      <family val="2"/>
    </font>
    <font>
      <sz val="14"/>
      <color rgb="FFFF0000"/>
      <name val="Arial Cyr"/>
      <family val="0"/>
    </font>
    <font>
      <sz val="14"/>
      <color theme="0"/>
      <name val="Arial Cyr"/>
      <family val="2"/>
    </font>
    <font>
      <b/>
      <i/>
      <sz val="10"/>
      <color theme="5" tint="-0.24997000396251678"/>
      <name val="Arial Cyr"/>
      <family val="0"/>
    </font>
    <font>
      <b/>
      <sz val="12"/>
      <color theme="5" tint="-0.24997000396251678"/>
      <name val="Arial Cyr"/>
      <family val="0"/>
    </font>
    <font>
      <sz val="10"/>
      <color rgb="FFFF0000"/>
      <name val="Arial Cyr"/>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indexed="9"/>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medium"/>
      <right style="thin"/>
      <top style="thin"/>
      <bottom style="thin"/>
    </border>
    <border>
      <left style="medium"/>
      <right style="thin"/>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medium"/>
      <bottom style="thin"/>
    </border>
    <border>
      <left style="thin"/>
      <right style="thin"/>
      <top style="thin"/>
      <bottom style="thin"/>
    </border>
    <border>
      <left style="thin"/>
      <right style="thin"/>
      <top>
        <color indexed="63"/>
      </top>
      <bottom style="thin"/>
    </border>
    <border>
      <left style="thin"/>
      <right style="medium"/>
      <top>
        <color indexed="63"/>
      </top>
      <bottom style="thin"/>
    </border>
    <border>
      <left style="thin"/>
      <right style="medium"/>
      <top style="thin"/>
      <bottom style="thin"/>
    </border>
    <border>
      <left style="thin"/>
      <right style="thin"/>
      <top style="medium"/>
      <bottom style="thin"/>
    </border>
    <border>
      <left style="thin"/>
      <right style="medium"/>
      <top style="medium"/>
      <bottom style="thin"/>
    </border>
    <border>
      <left>
        <color indexed="63"/>
      </left>
      <right style="thin"/>
      <top style="thin"/>
      <bottom style="thin"/>
    </border>
    <border>
      <left>
        <color indexed="63"/>
      </left>
      <right style="thin"/>
      <top>
        <color indexed="63"/>
      </top>
      <bottom style="thin"/>
    </border>
    <border>
      <left style="thin"/>
      <right style="thin"/>
      <top>
        <color indexed="63"/>
      </top>
      <bottom>
        <color indexed="63"/>
      </bottom>
    </border>
    <border>
      <left>
        <color indexed="63"/>
      </left>
      <right>
        <color indexed="63"/>
      </right>
      <top style="medium"/>
      <bottom>
        <color indexed="63"/>
      </bottom>
    </border>
    <border>
      <left style="medium"/>
      <right style="thin"/>
      <top>
        <color indexed="63"/>
      </top>
      <bottom>
        <color indexed="63"/>
      </bottom>
    </border>
    <border>
      <left style="medium"/>
      <right style="thin"/>
      <top style="thin"/>
      <bottom style="medium"/>
    </border>
    <border>
      <left style="thin"/>
      <right style="thin"/>
      <top style="thin"/>
      <bottom style="medium"/>
    </border>
    <border>
      <left style="thin"/>
      <right>
        <color indexed="63"/>
      </right>
      <top>
        <color indexed="63"/>
      </top>
      <bottom>
        <color indexed="63"/>
      </bottom>
    </border>
    <border>
      <left style="thin"/>
      <right>
        <color indexed="63"/>
      </right>
      <top style="thin"/>
      <bottom style="medium"/>
    </border>
    <border>
      <left style="thin"/>
      <right style="medium"/>
      <top style="medium"/>
      <bottom>
        <color indexed="63"/>
      </bottom>
    </border>
    <border>
      <left style="thin"/>
      <right style="medium"/>
      <top>
        <color indexed="63"/>
      </top>
      <bottom>
        <color indexed="63"/>
      </bottom>
    </border>
    <border>
      <left style="thin"/>
      <right style="medium"/>
      <top>
        <color indexed="63"/>
      </top>
      <bottom style="medium"/>
    </border>
    <border>
      <left style="thin"/>
      <right>
        <color indexed="63"/>
      </right>
      <top style="thin"/>
      <bottom style="thin"/>
    </border>
    <border>
      <left style="thin"/>
      <right style="thin"/>
      <top style="thin"/>
      <bottom>
        <color indexed="63"/>
      </bottom>
    </border>
    <border>
      <left style="medium"/>
      <right style="thin"/>
      <top style="thin"/>
      <bottom>
        <color indexed="63"/>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1" applyNumberFormat="0" applyAlignment="0" applyProtection="0"/>
    <xf numFmtId="9" fontId="0" fillId="0" borderId="0" applyFont="0" applyFill="0" applyBorder="0" applyAlignment="0" applyProtection="0"/>
    <xf numFmtId="0" fontId="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2" fillId="27" borderId="0" applyNumberFormat="0" applyBorder="0" applyAlignment="0" applyProtection="0"/>
    <xf numFmtId="0" fontId="53" fillId="0" borderId="2" applyNumberFormat="0" applyFill="0" applyAlignment="0" applyProtection="0"/>
    <xf numFmtId="0" fontId="54" fillId="0" borderId="3" applyNumberFormat="0" applyFill="0" applyAlignment="0" applyProtection="0"/>
    <xf numFmtId="0" fontId="55" fillId="0" borderId="4" applyNumberFormat="0" applyFill="0" applyAlignment="0" applyProtection="0"/>
    <xf numFmtId="0" fontId="55" fillId="0" borderId="0" applyNumberFormat="0" applyFill="0" applyBorder="0" applyAlignment="0" applyProtection="0"/>
    <xf numFmtId="0" fontId="56" fillId="0" borderId="5" applyNumberFormat="0" applyFill="0" applyAlignment="0" applyProtection="0"/>
    <xf numFmtId="0" fontId="57" fillId="28" borderId="6" applyNumberFormat="0" applyAlignment="0" applyProtection="0"/>
    <xf numFmtId="0" fontId="58" fillId="0" borderId="0" applyNumberFormat="0" applyFill="0" applyBorder="0" applyAlignment="0" applyProtection="0"/>
    <xf numFmtId="0" fontId="59" fillId="29" borderId="1" applyNumberFormat="0" applyAlignment="0" applyProtection="0"/>
    <xf numFmtId="0" fontId="49" fillId="0" borderId="0">
      <alignment/>
      <protection/>
    </xf>
    <xf numFmtId="0" fontId="0" fillId="0" borderId="0">
      <alignment/>
      <protection/>
    </xf>
    <xf numFmtId="0" fontId="9" fillId="0" borderId="0" applyNumberFormat="0" applyFill="0" applyBorder="0" applyAlignment="0" applyProtection="0"/>
    <xf numFmtId="0" fontId="60" fillId="0" borderId="7" applyNumberFormat="0" applyFill="0" applyAlignment="0" applyProtection="0"/>
    <xf numFmtId="0" fontId="61" fillId="30" borderId="0" applyNumberFormat="0" applyBorder="0" applyAlignment="0" applyProtection="0"/>
    <xf numFmtId="0" fontId="49" fillId="31" borderId="8" applyNumberFormat="0" applyFont="0" applyAlignment="0" applyProtection="0"/>
    <xf numFmtId="0" fontId="0" fillId="31" borderId="8" applyNumberFormat="0" applyFont="0" applyAlignment="0" applyProtection="0"/>
    <xf numFmtId="0" fontId="62" fillId="29" borderId="9" applyNumberFormat="0" applyAlignment="0" applyProtection="0"/>
    <xf numFmtId="0" fontId="63" fillId="32" borderId="0" applyNumberFormat="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cellStyleXfs>
  <cellXfs count="131">
    <xf numFmtId="0" fontId="0" fillId="0" borderId="0" xfId="0" applyAlignment="1">
      <alignment/>
    </xf>
    <xf numFmtId="1" fontId="0" fillId="0" borderId="0" xfId="0" applyNumberFormat="1" applyAlignment="1">
      <alignment/>
    </xf>
    <xf numFmtId="0" fontId="5" fillId="33" borderId="0" xfId="0" applyFont="1" applyFill="1" applyBorder="1" applyAlignment="1">
      <alignment horizontal="center" vertical="center" wrapText="1"/>
    </xf>
    <xf numFmtId="0" fontId="6" fillId="33" borderId="0" xfId="0" applyFont="1" applyFill="1" applyBorder="1" applyAlignment="1">
      <alignment horizontal="center" vertical="center" wrapText="1"/>
    </xf>
    <xf numFmtId="188" fontId="0" fillId="0" borderId="0" xfId="0" applyNumberFormat="1" applyAlignment="1">
      <alignment/>
    </xf>
    <xf numFmtId="0" fontId="0" fillId="0" borderId="0" xfId="0" applyAlignment="1">
      <alignment horizontal="centerContinuous"/>
    </xf>
    <xf numFmtId="1" fontId="13" fillId="0" borderId="10" xfId="0" applyNumberFormat="1" applyFont="1" applyBorder="1" applyAlignment="1">
      <alignment wrapText="1"/>
    </xf>
    <xf numFmtId="1" fontId="13" fillId="0" borderId="11" xfId="0" applyNumberFormat="1" applyFont="1" applyBorder="1" applyAlignment="1">
      <alignment wrapText="1"/>
    </xf>
    <xf numFmtId="188" fontId="7" fillId="0" borderId="0" xfId="0" applyNumberFormat="1" applyFont="1" applyFill="1" applyBorder="1" applyAlignment="1">
      <alignment/>
    </xf>
    <xf numFmtId="1" fontId="13" fillId="0" borderId="0" xfId="0" applyNumberFormat="1" applyFont="1" applyBorder="1" applyAlignment="1">
      <alignment horizontal="left" wrapText="1"/>
    </xf>
    <xf numFmtId="0" fontId="0" fillId="0" borderId="0" xfId="0" applyBorder="1" applyAlignment="1">
      <alignment/>
    </xf>
    <xf numFmtId="1" fontId="7" fillId="0" borderId="0" xfId="0" applyNumberFormat="1" applyFont="1" applyBorder="1" applyAlignment="1">
      <alignment horizontal="left" wrapText="1"/>
    </xf>
    <xf numFmtId="2" fontId="0" fillId="0" borderId="0" xfId="0" applyNumberFormat="1" applyAlignment="1">
      <alignment/>
    </xf>
    <xf numFmtId="0" fontId="0" fillId="0" borderId="0" xfId="0" applyFont="1" applyAlignment="1">
      <alignment/>
    </xf>
    <xf numFmtId="0" fontId="5" fillId="0" borderId="0" xfId="0" applyFont="1" applyAlignment="1">
      <alignment horizontal="centerContinuous"/>
    </xf>
    <xf numFmtId="1" fontId="13" fillId="0" borderId="11" xfId="0" applyNumberFormat="1" applyFont="1" applyBorder="1" applyAlignment="1">
      <alignment horizontal="left" wrapText="1"/>
    </xf>
    <xf numFmtId="1" fontId="13" fillId="0" borderId="11" xfId="0" applyNumberFormat="1" applyFont="1" applyBorder="1" applyAlignment="1">
      <alignment horizontal="left" vertical="top" wrapText="1"/>
    </xf>
    <xf numFmtId="0" fontId="3" fillId="33" borderId="12" xfId="0" applyFont="1" applyFill="1" applyBorder="1" applyAlignment="1">
      <alignment horizontal="center" vertical="center"/>
    </xf>
    <xf numFmtId="0" fontId="3" fillId="33" borderId="13" xfId="0" applyFont="1" applyFill="1" applyBorder="1" applyAlignment="1">
      <alignment horizontal="center" vertical="center" wrapText="1"/>
    </xf>
    <xf numFmtId="0" fontId="3" fillId="33" borderId="14" xfId="0" applyFont="1" applyFill="1" applyBorder="1" applyAlignment="1">
      <alignment horizontal="center" vertical="center" wrapText="1"/>
    </xf>
    <xf numFmtId="0" fontId="15" fillId="0" borderId="0" xfId="0" applyFont="1" applyAlignment="1">
      <alignment/>
    </xf>
    <xf numFmtId="0" fontId="15" fillId="0" borderId="0" xfId="0" applyFont="1" applyAlignment="1">
      <alignment horizontal="centerContinuous"/>
    </xf>
    <xf numFmtId="1" fontId="18" fillId="0" borderId="15" xfId="0" applyNumberFormat="1" applyFont="1" applyBorder="1" applyAlignment="1">
      <alignment horizontal="left" wrapText="1"/>
    </xf>
    <xf numFmtId="1" fontId="21" fillId="0" borderId="12" xfId="0" applyNumberFormat="1" applyFont="1" applyBorder="1" applyAlignment="1">
      <alignment horizontal="center" wrapText="1"/>
    </xf>
    <xf numFmtId="1" fontId="22" fillId="0" borderId="12" xfId="0" applyNumberFormat="1" applyFont="1" applyBorder="1" applyAlignment="1">
      <alignment horizontal="center" wrapText="1"/>
    </xf>
    <xf numFmtId="193" fontId="12" fillId="0" borderId="16" xfId="0" applyNumberFormat="1" applyFont="1" applyBorder="1" applyAlignment="1">
      <alignment/>
    </xf>
    <xf numFmtId="193" fontId="12" fillId="0" borderId="17" xfId="0" applyNumberFormat="1" applyFont="1" applyBorder="1" applyAlignment="1">
      <alignment/>
    </xf>
    <xf numFmtId="193" fontId="12" fillId="0" borderId="18" xfId="0" applyNumberFormat="1" applyFont="1" applyBorder="1" applyAlignment="1">
      <alignment/>
    </xf>
    <xf numFmtId="193" fontId="12" fillId="0" borderId="19" xfId="0" applyNumberFormat="1" applyFont="1" applyBorder="1" applyAlignment="1">
      <alignment/>
    </xf>
    <xf numFmtId="193" fontId="16" fillId="0" borderId="13" xfId="0" applyNumberFormat="1" applyFont="1" applyBorder="1" applyAlignment="1">
      <alignment/>
    </xf>
    <xf numFmtId="193" fontId="16" fillId="0" borderId="14" xfId="0" applyNumberFormat="1" applyFont="1" applyBorder="1" applyAlignment="1">
      <alignment/>
    </xf>
    <xf numFmtId="193" fontId="4" fillId="0" borderId="20" xfId="0" applyNumberFormat="1" applyFont="1" applyBorder="1" applyAlignment="1">
      <alignment/>
    </xf>
    <xf numFmtId="193" fontId="4" fillId="0" borderId="21" xfId="0" applyNumberFormat="1" applyFont="1" applyBorder="1" applyAlignment="1">
      <alignment/>
    </xf>
    <xf numFmtId="193" fontId="12" fillId="0" borderId="17" xfId="0" applyNumberFormat="1" applyFont="1" applyBorder="1" applyAlignment="1">
      <alignment/>
    </xf>
    <xf numFmtId="193" fontId="11" fillId="0" borderId="16" xfId="0" applyNumberFormat="1" applyFont="1" applyBorder="1" applyAlignment="1">
      <alignment/>
    </xf>
    <xf numFmtId="193" fontId="23" fillId="0" borderId="17" xfId="0" applyNumberFormat="1" applyFont="1" applyBorder="1" applyAlignment="1">
      <alignment/>
    </xf>
    <xf numFmtId="193" fontId="23" fillId="0" borderId="16" xfId="0" applyNumberFormat="1" applyFont="1" applyBorder="1" applyAlignment="1">
      <alignment/>
    </xf>
    <xf numFmtId="193" fontId="12" fillId="0" borderId="16" xfId="0" applyNumberFormat="1" applyFont="1" applyBorder="1" applyAlignment="1">
      <alignment/>
    </xf>
    <xf numFmtId="193" fontId="12" fillId="33" borderId="16" xfId="0" applyNumberFormat="1" applyFont="1" applyFill="1" applyBorder="1" applyAlignment="1">
      <alignment/>
    </xf>
    <xf numFmtId="193" fontId="12" fillId="0" borderId="22" xfId="0" applyNumberFormat="1" applyFont="1" applyBorder="1" applyAlignment="1">
      <alignment/>
    </xf>
    <xf numFmtId="193" fontId="12" fillId="0" borderId="23" xfId="0" applyNumberFormat="1" applyFont="1" applyBorder="1" applyAlignment="1">
      <alignment/>
    </xf>
    <xf numFmtId="193" fontId="12" fillId="0" borderId="20" xfId="0" applyNumberFormat="1" applyFont="1" applyBorder="1" applyAlignment="1">
      <alignment/>
    </xf>
    <xf numFmtId="1" fontId="13" fillId="0" borderId="10" xfId="0" applyNumberFormat="1" applyFont="1" applyBorder="1" applyAlignment="1">
      <alignment vertical="top" wrapText="1"/>
    </xf>
    <xf numFmtId="193" fontId="0" fillId="0" borderId="0" xfId="0" applyNumberFormat="1" applyAlignment="1">
      <alignment/>
    </xf>
    <xf numFmtId="2" fontId="7" fillId="0" borderId="0" xfId="0" applyNumberFormat="1" applyFont="1" applyBorder="1" applyAlignment="1">
      <alignment horizontal="left" wrapText="1"/>
    </xf>
    <xf numFmtId="1" fontId="24" fillId="0" borderId="0" xfId="0" applyNumberFormat="1" applyFont="1" applyAlignment="1">
      <alignment/>
    </xf>
    <xf numFmtId="1" fontId="12" fillId="0" borderId="0" xfId="0" applyNumberFormat="1" applyFont="1" applyAlignment="1">
      <alignment horizontal="center" wrapText="1"/>
    </xf>
    <xf numFmtId="193" fontId="12" fillId="0" borderId="0" xfId="0" applyNumberFormat="1" applyFont="1" applyBorder="1" applyAlignment="1">
      <alignment/>
    </xf>
    <xf numFmtId="193" fontId="16" fillId="0" borderId="0" xfId="0" applyNumberFormat="1" applyFont="1" applyBorder="1" applyAlignment="1">
      <alignment/>
    </xf>
    <xf numFmtId="193" fontId="12" fillId="0" borderId="17" xfId="0" applyNumberFormat="1" applyFont="1" applyBorder="1" applyAlignment="1">
      <alignment/>
    </xf>
    <xf numFmtId="1" fontId="7" fillId="0" borderId="0" xfId="0" applyNumberFormat="1" applyFont="1" applyBorder="1" applyAlignment="1">
      <alignment wrapText="1"/>
    </xf>
    <xf numFmtId="193" fontId="12" fillId="0" borderId="24" xfId="0" applyNumberFormat="1" applyFont="1" applyBorder="1" applyAlignment="1">
      <alignment/>
    </xf>
    <xf numFmtId="193" fontId="0" fillId="0" borderId="0" xfId="0" applyNumberFormat="1" applyAlignment="1">
      <alignment horizontal="centerContinuous"/>
    </xf>
    <xf numFmtId="193" fontId="25" fillId="0" borderId="0" xfId="0" applyNumberFormat="1" applyFont="1" applyAlignment="1">
      <alignment/>
    </xf>
    <xf numFmtId="193" fontId="13" fillId="0" borderId="0" xfId="0" applyNumberFormat="1" applyFont="1" applyBorder="1" applyAlignment="1">
      <alignment horizontal="right" wrapText="1"/>
    </xf>
    <xf numFmtId="193" fontId="26" fillId="0" borderId="0" xfId="0" applyNumberFormat="1" applyFont="1" applyBorder="1" applyAlignment="1">
      <alignment wrapText="1"/>
    </xf>
    <xf numFmtId="193" fontId="26" fillId="0" borderId="0" xfId="0" applyNumberFormat="1" applyFont="1" applyBorder="1" applyAlignment="1">
      <alignment horizontal="right" wrapText="1"/>
    </xf>
    <xf numFmtId="188" fontId="13" fillId="0" borderId="0" xfId="0" applyNumberFormat="1" applyFont="1" applyAlignment="1">
      <alignment/>
    </xf>
    <xf numFmtId="193" fontId="12" fillId="0" borderId="16" xfId="0" applyNumberFormat="1" applyFont="1" applyBorder="1" applyAlignment="1">
      <alignment/>
    </xf>
    <xf numFmtId="0" fontId="12" fillId="0" borderId="0" xfId="0" applyFont="1" applyBorder="1" applyAlignment="1">
      <alignment/>
    </xf>
    <xf numFmtId="1" fontId="23" fillId="0" borderId="16" xfId="0" applyNumberFormat="1" applyFont="1" applyBorder="1" applyAlignment="1">
      <alignment wrapText="1"/>
    </xf>
    <xf numFmtId="1" fontId="12" fillId="0" borderId="16" xfId="0" applyNumberFormat="1" applyFont="1" applyBorder="1" applyAlignment="1">
      <alignment wrapText="1"/>
    </xf>
    <xf numFmtId="1" fontId="13" fillId="0" borderId="16" xfId="0" applyNumberFormat="1" applyFont="1" applyBorder="1" applyAlignment="1">
      <alignment wrapText="1"/>
    </xf>
    <xf numFmtId="1" fontId="16" fillId="0" borderId="13" xfId="0" applyNumberFormat="1" applyFont="1" applyBorder="1" applyAlignment="1">
      <alignment horizontal="center" wrapText="1"/>
    </xf>
    <xf numFmtId="1" fontId="13" fillId="0" borderId="16" xfId="0" applyNumberFormat="1" applyFont="1" applyBorder="1" applyAlignment="1">
      <alignment vertical="top" wrapText="1"/>
    </xf>
    <xf numFmtId="1" fontId="13" fillId="0" borderId="16" xfId="0" applyNumberFormat="1" applyFont="1" applyBorder="1" applyAlignment="1">
      <alignment wrapText="1"/>
    </xf>
    <xf numFmtId="1" fontId="5" fillId="0" borderId="24" xfId="0" applyNumberFormat="1" applyFont="1" applyBorder="1" applyAlignment="1">
      <alignment horizontal="left" wrapText="1"/>
    </xf>
    <xf numFmtId="1" fontId="16" fillId="0" borderId="20" xfId="0" applyNumberFormat="1" applyFont="1" applyBorder="1" applyAlignment="1">
      <alignment horizontal="left" wrapText="1"/>
    </xf>
    <xf numFmtId="193" fontId="16" fillId="0" borderId="20" xfId="0" applyNumberFormat="1" applyFont="1" applyBorder="1" applyAlignment="1">
      <alignment/>
    </xf>
    <xf numFmtId="1" fontId="23" fillId="0" borderId="17" xfId="0" applyNumberFormat="1" applyFont="1" applyBorder="1" applyAlignment="1">
      <alignment wrapText="1"/>
    </xf>
    <xf numFmtId="0" fontId="3" fillId="33" borderId="16" xfId="0" applyFont="1" applyFill="1" applyBorder="1" applyAlignment="1">
      <alignment horizontal="center" vertical="center"/>
    </xf>
    <xf numFmtId="0" fontId="3" fillId="33" borderId="16" xfId="0" applyFont="1" applyFill="1" applyBorder="1" applyAlignment="1">
      <alignment horizontal="center" vertical="center" wrapText="1"/>
    </xf>
    <xf numFmtId="1" fontId="13" fillId="0" borderId="13" xfId="0" applyNumberFormat="1" applyFont="1" applyBorder="1" applyAlignment="1">
      <alignment vertical="top" wrapText="1"/>
    </xf>
    <xf numFmtId="193" fontId="12" fillId="0" borderId="13" xfId="0" applyNumberFormat="1" applyFont="1" applyBorder="1" applyAlignment="1">
      <alignment/>
    </xf>
    <xf numFmtId="193" fontId="13" fillId="0" borderId="0" xfId="0" applyNumberFormat="1" applyFont="1" applyAlignment="1">
      <alignment/>
    </xf>
    <xf numFmtId="193" fontId="5" fillId="0" borderId="0" xfId="0" applyNumberFormat="1" applyFont="1" applyAlignment="1">
      <alignment/>
    </xf>
    <xf numFmtId="193" fontId="66" fillId="0" borderId="0" xfId="0" applyNumberFormat="1" applyFont="1" applyAlignment="1">
      <alignment/>
    </xf>
    <xf numFmtId="193" fontId="16" fillId="0" borderId="13" xfId="0" applyNumberFormat="1" applyFont="1" applyBorder="1" applyAlignment="1">
      <alignment horizontal="right"/>
    </xf>
    <xf numFmtId="193" fontId="67" fillId="0" borderId="16" xfId="0" applyNumberFormat="1" applyFont="1" applyBorder="1" applyAlignment="1">
      <alignment/>
    </xf>
    <xf numFmtId="193" fontId="12" fillId="0" borderId="0" xfId="0" applyNumberFormat="1" applyFont="1" applyAlignment="1">
      <alignment/>
    </xf>
    <xf numFmtId="193" fontId="68" fillId="0" borderId="0" xfId="0" applyNumberFormat="1" applyFont="1" applyAlignment="1">
      <alignment/>
    </xf>
    <xf numFmtId="193" fontId="66" fillId="0" borderId="0" xfId="0" applyNumberFormat="1" applyFont="1" applyBorder="1" applyAlignment="1">
      <alignment/>
    </xf>
    <xf numFmtId="193" fontId="69" fillId="0" borderId="0" xfId="0" applyNumberFormat="1" applyFont="1" applyAlignment="1">
      <alignment/>
    </xf>
    <xf numFmtId="193" fontId="16" fillId="0" borderId="13" xfId="0" applyNumberFormat="1" applyFont="1" applyBorder="1" applyAlignment="1">
      <alignment/>
    </xf>
    <xf numFmtId="193" fontId="12" fillId="0" borderId="0" xfId="0" applyNumberFormat="1" applyFont="1" applyBorder="1" applyAlignment="1">
      <alignment/>
    </xf>
    <xf numFmtId="188" fontId="7" fillId="0" borderId="0" xfId="0" applyNumberFormat="1" applyFont="1" applyBorder="1" applyAlignment="1">
      <alignment horizontal="left" wrapText="1"/>
    </xf>
    <xf numFmtId="1" fontId="13" fillId="0" borderId="16" xfId="0" applyNumberFormat="1" applyFont="1" applyBorder="1" applyAlignment="1">
      <alignment horizontal="left" vertical="top" wrapText="1"/>
    </xf>
    <xf numFmtId="0" fontId="70" fillId="0" borderId="0" xfId="0" applyFont="1" applyAlignment="1">
      <alignment/>
    </xf>
    <xf numFmtId="195" fontId="0" fillId="0" borderId="0" xfId="0" applyNumberFormat="1" applyAlignment="1">
      <alignment/>
    </xf>
    <xf numFmtId="195" fontId="69" fillId="0" borderId="0" xfId="0" applyNumberFormat="1" applyFont="1" applyAlignment="1">
      <alignment/>
    </xf>
    <xf numFmtId="1" fontId="12" fillId="0" borderId="16" xfId="0" applyNumberFormat="1" applyFont="1" applyBorder="1" applyAlignment="1">
      <alignment wrapText="1"/>
    </xf>
    <xf numFmtId="0" fontId="13" fillId="0" borderId="0" xfId="0" applyFont="1" applyAlignment="1">
      <alignment horizontal="right"/>
    </xf>
    <xf numFmtId="193" fontId="12" fillId="33" borderId="16" xfId="0" applyNumberFormat="1" applyFont="1" applyFill="1" applyBorder="1" applyAlignment="1">
      <alignment/>
    </xf>
    <xf numFmtId="1" fontId="5" fillId="0" borderId="16" xfId="0" applyNumberFormat="1" applyFont="1" applyBorder="1" applyAlignment="1">
      <alignment vertical="top" wrapText="1"/>
    </xf>
    <xf numFmtId="193" fontId="10" fillId="0" borderId="17" xfId="0" applyNumberFormat="1" applyFont="1" applyBorder="1" applyAlignment="1">
      <alignment/>
    </xf>
    <xf numFmtId="193" fontId="10" fillId="0" borderId="16" xfId="0" applyNumberFormat="1" applyFont="1" applyBorder="1" applyAlignment="1">
      <alignment/>
    </xf>
    <xf numFmtId="0" fontId="12" fillId="0" borderId="25" xfId="0" applyFont="1" applyBorder="1" applyAlignment="1">
      <alignment horizontal="center"/>
    </xf>
    <xf numFmtId="1" fontId="20" fillId="0" borderId="0" xfId="0" applyNumberFormat="1" applyFont="1" applyAlignment="1">
      <alignment horizontal="center"/>
    </xf>
    <xf numFmtId="0" fontId="10" fillId="33" borderId="15" xfId="0" applyFont="1" applyFill="1" applyBorder="1" applyAlignment="1">
      <alignment horizontal="center" vertical="center"/>
    </xf>
    <xf numFmtId="0" fontId="10" fillId="33" borderId="26" xfId="0" applyFont="1" applyFill="1" applyBorder="1" applyAlignment="1">
      <alignment horizontal="center" vertical="center"/>
    </xf>
    <xf numFmtId="0" fontId="10" fillId="33" borderId="27" xfId="0" applyFont="1" applyFill="1" applyBorder="1" applyAlignment="1">
      <alignment horizontal="center" vertical="center"/>
    </xf>
    <xf numFmtId="0" fontId="10" fillId="33" borderId="20" xfId="0" applyFont="1" applyFill="1" applyBorder="1" applyAlignment="1">
      <alignment horizontal="center" vertical="center" wrapText="1"/>
    </xf>
    <xf numFmtId="0" fontId="10" fillId="33" borderId="24" xfId="0" applyFont="1" applyFill="1" applyBorder="1" applyAlignment="1">
      <alignment horizontal="center" vertical="center" wrapText="1"/>
    </xf>
    <xf numFmtId="0" fontId="10" fillId="33" borderId="28" xfId="0" applyFont="1" applyFill="1" applyBorder="1" applyAlignment="1">
      <alignment horizontal="center" vertical="center" wrapText="1"/>
    </xf>
    <xf numFmtId="0" fontId="10" fillId="33" borderId="29" xfId="0" applyFont="1" applyFill="1" applyBorder="1" applyAlignment="1">
      <alignment horizontal="center" vertical="center" wrapText="1"/>
    </xf>
    <xf numFmtId="0" fontId="10" fillId="33" borderId="30" xfId="0" applyFont="1" applyFill="1" applyBorder="1" applyAlignment="1">
      <alignment horizontal="center" vertical="center" wrapText="1"/>
    </xf>
    <xf numFmtId="0" fontId="10" fillId="33" borderId="31" xfId="0" applyFont="1" applyFill="1" applyBorder="1" applyAlignment="1">
      <alignment horizontal="center" vertical="center" wrapText="1"/>
    </xf>
    <xf numFmtId="0" fontId="10" fillId="33" borderId="32" xfId="0" applyFont="1" applyFill="1" applyBorder="1" applyAlignment="1">
      <alignment horizontal="center" vertical="center" wrapText="1"/>
    </xf>
    <xf numFmtId="0" fontId="10" fillId="33" borderId="33" xfId="0" applyFont="1" applyFill="1" applyBorder="1" applyAlignment="1">
      <alignment horizontal="center" vertical="center" wrapText="1"/>
    </xf>
    <xf numFmtId="1" fontId="19" fillId="0" borderId="0" xfId="0" applyNumberFormat="1" applyFont="1" applyAlignment="1">
      <alignment horizontal="center"/>
    </xf>
    <xf numFmtId="1" fontId="14" fillId="0" borderId="0" xfId="0" applyNumberFormat="1" applyFont="1" applyAlignment="1">
      <alignment horizontal="center"/>
    </xf>
    <xf numFmtId="0" fontId="23" fillId="33" borderId="16" xfId="0" applyFont="1" applyFill="1" applyBorder="1" applyAlignment="1">
      <alignment horizontal="center" vertical="center"/>
    </xf>
    <xf numFmtId="0" fontId="23" fillId="33" borderId="24" xfId="0" applyFont="1" applyFill="1" applyBorder="1" applyAlignment="1">
      <alignment horizontal="center" vertical="center"/>
    </xf>
    <xf numFmtId="0" fontId="5" fillId="33" borderId="16" xfId="0" applyFont="1" applyFill="1" applyBorder="1" applyAlignment="1">
      <alignment horizontal="center" vertical="center" wrapText="1"/>
    </xf>
    <xf numFmtId="0" fontId="5" fillId="33" borderId="24" xfId="0" applyFont="1" applyFill="1" applyBorder="1" applyAlignment="1">
      <alignment horizontal="center" vertical="center" wrapText="1"/>
    </xf>
    <xf numFmtId="0" fontId="5" fillId="33" borderId="29" xfId="0" applyFont="1" applyFill="1" applyBorder="1" applyAlignment="1">
      <alignment horizontal="center" vertical="center" wrapText="1"/>
    </xf>
    <xf numFmtId="0" fontId="5" fillId="33" borderId="34" xfId="0" applyFont="1" applyFill="1" applyBorder="1" applyAlignment="1">
      <alignment horizontal="center" vertical="center" wrapText="1"/>
    </xf>
    <xf numFmtId="0" fontId="5" fillId="33" borderId="35" xfId="0" applyFont="1" applyFill="1" applyBorder="1" applyAlignment="1">
      <alignment horizontal="center" vertical="center" wrapText="1"/>
    </xf>
    <xf numFmtId="0" fontId="5" fillId="33" borderId="17" xfId="0" applyFont="1" applyFill="1" applyBorder="1" applyAlignment="1">
      <alignment horizontal="center" vertical="center" wrapText="1"/>
    </xf>
    <xf numFmtId="193" fontId="12" fillId="0" borderId="17" xfId="0" applyNumberFormat="1" applyFont="1" applyBorder="1" applyAlignment="1">
      <alignment/>
    </xf>
    <xf numFmtId="193" fontId="12" fillId="0" borderId="23" xfId="0" applyNumberFormat="1" applyFont="1" applyBorder="1" applyAlignment="1">
      <alignment/>
    </xf>
    <xf numFmtId="193" fontId="12" fillId="0" borderId="18" xfId="0" applyNumberFormat="1" applyFont="1" applyBorder="1" applyAlignment="1">
      <alignment/>
    </xf>
    <xf numFmtId="1" fontId="13" fillId="0" borderId="10" xfId="0" applyNumberFormat="1" applyFont="1" applyBorder="1" applyAlignment="1">
      <alignment horizontal="left" vertical="top" wrapText="1"/>
    </xf>
    <xf numFmtId="1" fontId="13" fillId="0" borderId="36" xfId="0" applyNumberFormat="1" applyFont="1" applyBorder="1" applyAlignment="1">
      <alignment vertical="top" wrapText="1"/>
    </xf>
    <xf numFmtId="1" fontId="18" fillId="0" borderId="10" xfId="0" applyNumberFormat="1" applyFont="1" applyBorder="1" applyAlignment="1">
      <alignment horizontal="left" wrapText="1"/>
    </xf>
    <xf numFmtId="193" fontId="23" fillId="0" borderId="17" xfId="0" applyNumberFormat="1" applyFont="1" applyBorder="1" applyAlignment="1">
      <alignment/>
    </xf>
    <xf numFmtId="193" fontId="23" fillId="0" borderId="18" xfId="0" applyNumberFormat="1" applyFont="1" applyBorder="1" applyAlignment="1">
      <alignment/>
    </xf>
    <xf numFmtId="1" fontId="13" fillId="0" borderId="11" xfId="0" applyNumberFormat="1" applyFont="1" applyBorder="1" applyAlignment="1">
      <alignment vertical="top" wrapText="1"/>
    </xf>
    <xf numFmtId="193" fontId="22" fillId="0" borderId="13" xfId="0" applyNumberFormat="1" applyFont="1" applyBorder="1" applyAlignment="1">
      <alignment/>
    </xf>
    <xf numFmtId="193" fontId="22" fillId="0" borderId="14" xfId="0" applyNumberFormat="1" applyFont="1" applyBorder="1" applyAlignment="1">
      <alignment/>
    </xf>
    <xf numFmtId="188" fontId="13" fillId="0" borderId="0" xfId="0" applyNumberFormat="1" applyFont="1" applyBorder="1" applyAlignment="1">
      <alignment horizontal="left" wrapText="1"/>
    </xf>
  </cellXfs>
  <cellStyles count="52">
    <cellStyle name="Normal" xfId="0"/>
    <cellStyle name="20% – Акцентування1" xfId="15"/>
    <cellStyle name="20% – Акцентування2" xfId="16"/>
    <cellStyle name="20% – Акцентування3" xfId="17"/>
    <cellStyle name="20% – Акцентування4" xfId="18"/>
    <cellStyle name="20% – Акцентування5" xfId="19"/>
    <cellStyle name="20% – Акцентування6" xfId="20"/>
    <cellStyle name="40% – Акцентування1" xfId="21"/>
    <cellStyle name="40% – Акцентування2" xfId="22"/>
    <cellStyle name="40% – Акцентування3" xfId="23"/>
    <cellStyle name="40% – Акцентування4" xfId="24"/>
    <cellStyle name="40% – Акцентування5" xfId="25"/>
    <cellStyle name="40% – Акцентування6" xfId="26"/>
    <cellStyle name="60% – Акцентування1" xfId="27"/>
    <cellStyle name="60% – Акцентування2" xfId="28"/>
    <cellStyle name="60% – Акцентування3" xfId="29"/>
    <cellStyle name="60% – Акцентування4" xfId="30"/>
    <cellStyle name="60% – Акцентування5" xfId="31"/>
    <cellStyle name="60% – Акцентування6" xfId="32"/>
    <cellStyle name="Акцентування1" xfId="33"/>
    <cellStyle name="Акцентування2" xfId="34"/>
    <cellStyle name="Акцентування3" xfId="35"/>
    <cellStyle name="Акцентування4" xfId="36"/>
    <cellStyle name="Акцентування5" xfId="37"/>
    <cellStyle name="Акцентування6" xfId="38"/>
    <cellStyle name="Ввід" xfId="39"/>
    <cellStyle name="Percent" xfId="40"/>
    <cellStyle name="Hyperlink" xfId="41"/>
    <cellStyle name="Currency" xfId="42"/>
    <cellStyle name="Currency [0]" xfId="43"/>
    <cellStyle name="Добре" xfId="44"/>
    <cellStyle name="Заголовок 1" xfId="45"/>
    <cellStyle name="Заголовок 2" xfId="46"/>
    <cellStyle name="Заголовок 3" xfId="47"/>
    <cellStyle name="Заголовок 4" xfId="48"/>
    <cellStyle name="Зв'язана клітинка" xfId="49"/>
    <cellStyle name="Контрольна клітинка" xfId="50"/>
    <cellStyle name="Назва" xfId="51"/>
    <cellStyle name="Обчислення" xfId="52"/>
    <cellStyle name="Обычный 2" xfId="53"/>
    <cellStyle name="Обычный_ДОД4-2003" xfId="54"/>
    <cellStyle name="Followed Hyperlink" xfId="55"/>
    <cellStyle name="Підсумок" xfId="56"/>
    <cellStyle name="Поганий" xfId="57"/>
    <cellStyle name="Примечание 2" xfId="58"/>
    <cellStyle name="Примітка" xfId="59"/>
    <cellStyle name="Результат" xfId="60"/>
    <cellStyle name="Середній" xfId="61"/>
    <cellStyle name="Текст попередження" xfId="62"/>
    <cellStyle name="Текст пояснення" xfId="63"/>
    <cellStyle name="Comma" xfId="64"/>
    <cellStyle name="Comma [0]"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37"/>
  <sheetViews>
    <sheetView zoomScale="75" zoomScaleNormal="75" zoomScalePageLayoutView="0" workbookViewId="0" topLeftCell="A22">
      <selection activeCell="C35" sqref="C35"/>
    </sheetView>
  </sheetViews>
  <sheetFormatPr defaultColWidth="9.00390625" defaultRowHeight="12.75"/>
  <cols>
    <col min="1" max="1" width="49.25390625" style="1" customWidth="1"/>
    <col min="2" max="2" width="18.75390625" style="0" customWidth="1"/>
    <col min="3" max="3" width="19.00390625" style="0" customWidth="1"/>
    <col min="4" max="4" width="14.375" style="0" customWidth="1"/>
    <col min="5" max="5" width="17.75390625" style="0" customWidth="1"/>
    <col min="6" max="6" width="12.00390625" style="0" customWidth="1"/>
    <col min="7" max="7" width="13.75390625" style="0" customWidth="1"/>
    <col min="8" max="8" width="9.375" style="0" customWidth="1"/>
    <col min="9" max="9" width="10.125" style="0" customWidth="1"/>
  </cols>
  <sheetData>
    <row r="1" spans="1:5" ht="28.5" customHeight="1">
      <c r="A1" s="97" t="s">
        <v>19</v>
      </c>
      <c r="B1" s="97"/>
      <c r="C1" s="97"/>
      <c r="D1" s="97"/>
      <c r="E1" s="97"/>
    </row>
    <row r="2" spans="1:5" ht="26.25" customHeight="1">
      <c r="A2" s="97" t="s">
        <v>0</v>
      </c>
      <c r="B2" s="97"/>
      <c r="C2" s="97"/>
      <c r="D2" s="97"/>
      <c r="E2" s="97"/>
    </row>
    <row r="3" spans="1:5" ht="25.5" customHeight="1">
      <c r="A3" s="97" t="s">
        <v>33</v>
      </c>
      <c r="B3" s="97"/>
      <c r="C3" s="97"/>
      <c r="D3" s="97"/>
      <c r="E3" s="97"/>
    </row>
    <row r="4" spans="1:5" ht="24" customHeight="1" thickBot="1">
      <c r="A4" s="45" t="s">
        <v>34</v>
      </c>
      <c r="C4" s="52"/>
      <c r="D4" s="5"/>
      <c r="E4" s="20" t="s">
        <v>17</v>
      </c>
    </row>
    <row r="5" spans="1:6" ht="64.5" customHeight="1">
      <c r="A5" s="98" t="s">
        <v>8</v>
      </c>
      <c r="B5" s="101" t="s">
        <v>138</v>
      </c>
      <c r="C5" s="101" t="s">
        <v>36</v>
      </c>
      <c r="D5" s="101" t="s">
        <v>12</v>
      </c>
      <c r="E5" s="106" t="s">
        <v>10</v>
      </c>
      <c r="F5" s="2"/>
    </row>
    <row r="6" spans="1:6" ht="16.5" customHeight="1">
      <c r="A6" s="99"/>
      <c r="B6" s="102"/>
      <c r="C6" s="102"/>
      <c r="D6" s="104"/>
      <c r="E6" s="107"/>
      <c r="F6" s="2"/>
    </row>
    <row r="7" spans="1:6" ht="0.75" customHeight="1" thickBot="1">
      <c r="A7" s="100"/>
      <c r="B7" s="103"/>
      <c r="C7" s="103"/>
      <c r="D7" s="105"/>
      <c r="E7" s="108"/>
      <c r="F7" s="3"/>
    </row>
    <row r="8" spans="1:6" ht="16.5" customHeight="1" thickBot="1">
      <c r="A8" s="17">
        <v>1</v>
      </c>
      <c r="B8" s="18">
        <v>2</v>
      </c>
      <c r="C8" s="18">
        <v>3</v>
      </c>
      <c r="D8" s="18">
        <v>4</v>
      </c>
      <c r="E8" s="19">
        <v>5</v>
      </c>
      <c r="F8" s="3"/>
    </row>
    <row r="9" spans="1:7" ht="30" customHeight="1">
      <c r="A9" s="7" t="s">
        <v>27</v>
      </c>
      <c r="B9" s="41"/>
      <c r="C9" s="40">
        <v>1.875</v>
      </c>
      <c r="D9" s="25"/>
      <c r="E9" s="28">
        <f aca="true" t="shared" si="0" ref="E9:E33">C9-B9</f>
        <v>1.875</v>
      </c>
      <c r="G9" s="4"/>
    </row>
    <row r="10" spans="1:7" ht="25.5" customHeight="1">
      <c r="A10" s="7" t="s">
        <v>24</v>
      </c>
      <c r="B10" s="26">
        <v>5663.6</v>
      </c>
      <c r="C10" s="39">
        <v>8197.664</v>
      </c>
      <c r="D10" s="26">
        <f aca="true" t="shared" si="1" ref="D10:D16">C10/B10*100</f>
        <v>144.74299032417542</v>
      </c>
      <c r="E10" s="27">
        <f>C10-B10</f>
        <v>2534.0640000000003</v>
      </c>
      <c r="G10" s="4"/>
    </row>
    <row r="11" spans="1:7" ht="29.25" customHeight="1">
      <c r="A11" s="7" t="s">
        <v>29</v>
      </c>
      <c r="B11" s="26">
        <v>46088.059</v>
      </c>
      <c r="C11" s="40">
        <v>46088.059</v>
      </c>
      <c r="D11" s="25">
        <f t="shared" si="1"/>
        <v>100</v>
      </c>
      <c r="E11" s="28">
        <f>C11-B11</f>
        <v>0</v>
      </c>
      <c r="G11" s="4"/>
    </row>
    <row r="12" spans="1:7" ht="33.75" customHeight="1">
      <c r="A12" s="7" t="s">
        <v>28</v>
      </c>
      <c r="B12" s="26"/>
      <c r="C12" s="40">
        <v>100.555</v>
      </c>
      <c r="D12" s="78" t="e">
        <f t="shared" si="1"/>
        <v>#DIV/0!</v>
      </c>
      <c r="E12" s="28">
        <f t="shared" si="0"/>
        <v>100.555</v>
      </c>
      <c r="G12" s="4"/>
    </row>
    <row r="13" spans="1:7" ht="46.5" customHeight="1">
      <c r="A13" s="6" t="s">
        <v>21</v>
      </c>
      <c r="B13" s="26">
        <v>105</v>
      </c>
      <c r="C13" s="40">
        <v>1461.834</v>
      </c>
      <c r="D13" s="25">
        <f t="shared" si="1"/>
        <v>1392.2228571428573</v>
      </c>
      <c r="E13" s="28">
        <f t="shared" si="0"/>
        <v>1356.834</v>
      </c>
      <c r="G13" s="4"/>
    </row>
    <row r="14" spans="1:7" ht="65.25" customHeight="1">
      <c r="A14" s="7" t="s">
        <v>25</v>
      </c>
      <c r="B14" s="26">
        <v>282.2</v>
      </c>
      <c r="C14" s="40">
        <v>461.482</v>
      </c>
      <c r="D14" s="25">
        <f t="shared" si="1"/>
        <v>163.53012048192772</v>
      </c>
      <c r="E14" s="28">
        <f t="shared" si="0"/>
        <v>179.28200000000004</v>
      </c>
      <c r="G14" s="4"/>
    </row>
    <row r="15" spans="1:7" ht="80.25" customHeight="1">
      <c r="A15" s="7" t="s">
        <v>22</v>
      </c>
      <c r="B15" s="26">
        <v>7.854</v>
      </c>
      <c r="C15" s="40">
        <v>9.132</v>
      </c>
      <c r="D15" s="25">
        <f t="shared" si="1"/>
        <v>116.27196333078686</v>
      </c>
      <c r="E15" s="28">
        <f t="shared" si="0"/>
        <v>1.2779999999999996</v>
      </c>
      <c r="G15" s="4"/>
    </row>
    <row r="16" spans="1:8" ht="25.5" customHeight="1">
      <c r="A16" s="6" t="s">
        <v>26</v>
      </c>
      <c r="B16" s="26">
        <v>73037.072</v>
      </c>
      <c r="C16" s="39">
        <v>474278.142</v>
      </c>
      <c r="D16" s="25">
        <f t="shared" si="1"/>
        <v>649.3663135893509</v>
      </c>
      <c r="E16" s="28">
        <f t="shared" si="0"/>
        <v>401241.07</v>
      </c>
      <c r="G16" s="4"/>
      <c r="H16" s="43"/>
    </row>
    <row r="17" spans="1:7" ht="27" customHeight="1" thickBot="1">
      <c r="A17" s="6" t="s">
        <v>139</v>
      </c>
      <c r="B17" s="26"/>
      <c r="C17" s="39">
        <v>12.896</v>
      </c>
      <c r="D17" s="25"/>
      <c r="E17" s="28">
        <f t="shared" si="0"/>
        <v>12.896</v>
      </c>
      <c r="G17" s="4"/>
    </row>
    <row r="18" spans="1:7" ht="24.75" customHeight="1" thickBot="1">
      <c r="A18" s="23" t="s">
        <v>140</v>
      </c>
      <c r="B18" s="29">
        <f>SUM(B9:B17)</f>
        <v>125183.785</v>
      </c>
      <c r="C18" s="29">
        <f>SUM(C9:C17)</f>
        <v>530611.639</v>
      </c>
      <c r="D18" s="29">
        <f>C18/B18*100</f>
        <v>423.8661093367643</v>
      </c>
      <c r="E18" s="30">
        <f t="shared" si="0"/>
        <v>405427.85399999993</v>
      </c>
      <c r="G18" s="43"/>
    </row>
    <row r="19" spans="1:7" ht="39" customHeight="1">
      <c r="A19" s="22" t="s">
        <v>11</v>
      </c>
      <c r="B19" s="31">
        <f>SUM(B20:B22)</f>
        <v>662658.1</v>
      </c>
      <c r="C19" s="31">
        <f>SUM(C20:C22)</f>
        <v>392016.529</v>
      </c>
      <c r="D19" s="31">
        <f>C19/B19*100</f>
        <v>59.15818866471262</v>
      </c>
      <c r="E19" s="32">
        <f t="shared" si="0"/>
        <v>-270641.571</v>
      </c>
      <c r="G19" s="43"/>
    </row>
    <row r="20" spans="1:7" ht="88.5" customHeight="1">
      <c r="A20" s="16" t="s">
        <v>141</v>
      </c>
      <c r="B20" s="119">
        <v>370399.6</v>
      </c>
      <c r="C20" s="120">
        <v>100033.203</v>
      </c>
      <c r="D20" s="119">
        <f>C20/B20*100</f>
        <v>27.00683343070565</v>
      </c>
      <c r="E20" s="121">
        <f>C20-B20</f>
        <v>-270366.397</v>
      </c>
      <c r="G20" s="43"/>
    </row>
    <row r="21" spans="1:5" ht="234.75" customHeight="1">
      <c r="A21" s="16" t="s">
        <v>142</v>
      </c>
      <c r="B21" s="26">
        <v>10916</v>
      </c>
      <c r="C21" s="40">
        <v>10640.826</v>
      </c>
      <c r="D21" s="26">
        <f>C21/B21*100</f>
        <v>97.47916819347746</v>
      </c>
      <c r="E21" s="27">
        <f t="shared" si="0"/>
        <v>-275.1740000000009</v>
      </c>
    </row>
    <row r="22" spans="1:5" ht="114" customHeight="1">
      <c r="A22" s="122" t="s">
        <v>143</v>
      </c>
      <c r="B22" s="26">
        <v>281342.5</v>
      </c>
      <c r="C22" s="40">
        <v>281342.5</v>
      </c>
      <c r="D22" s="26">
        <f>C22/B22*100</f>
        <v>100</v>
      </c>
      <c r="E22" s="27">
        <f t="shared" si="0"/>
        <v>0</v>
      </c>
    </row>
    <row r="23" spans="1:5" ht="166.5" customHeight="1" hidden="1">
      <c r="A23" s="16" t="s">
        <v>144</v>
      </c>
      <c r="B23" s="26"/>
      <c r="C23" s="39"/>
      <c r="D23" s="26" t="e">
        <f aca="true" t="shared" si="2" ref="D23:D28">C23/B23*100</f>
        <v>#DIV/0!</v>
      </c>
      <c r="E23" s="27">
        <f t="shared" si="0"/>
        <v>0</v>
      </c>
    </row>
    <row r="24" spans="1:5" ht="66" customHeight="1" hidden="1">
      <c r="A24" s="16" t="s">
        <v>145</v>
      </c>
      <c r="B24" s="26"/>
      <c r="C24" s="40"/>
      <c r="D24" s="26" t="e">
        <f t="shared" si="2"/>
        <v>#DIV/0!</v>
      </c>
      <c r="E24" s="27">
        <f t="shared" si="0"/>
        <v>0</v>
      </c>
    </row>
    <row r="25" spans="1:5" ht="64.5" customHeight="1" hidden="1">
      <c r="A25" s="42" t="s">
        <v>146</v>
      </c>
      <c r="B25" s="26"/>
      <c r="C25" s="40"/>
      <c r="D25" s="26" t="e">
        <f t="shared" si="2"/>
        <v>#DIV/0!</v>
      </c>
      <c r="E25" s="27">
        <f t="shared" si="0"/>
        <v>0</v>
      </c>
    </row>
    <row r="26" spans="1:5" ht="66" customHeight="1" hidden="1">
      <c r="A26" s="42" t="s">
        <v>147</v>
      </c>
      <c r="B26" s="26"/>
      <c r="C26" s="40"/>
      <c r="D26" s="26" t="e">
        <f t="shared" si="2"/>
        <v>#DIV/0!</v>
      </c>
      <c r="E26" s="27">
        <f t="shared" si="0"/>
        <v>0</v>
      </c>
    </row>
    <row r="27" spans="1:5" ht="109.5" customHeight="1" hidden="1">
      <c r="A27" s="123" t="s">
        <v>148</v>
      </c>
      <c r="B27" s="25"/>
      <c r="C27" s="39"/>
      <c r="D27" s="26" t="e">
        <f t="shared" si="2"/>
        <v>#DIV/0!</v>
      </c>
      <c r="E27" s="27">
        <f t="shared" si="0"/>
        <v>0</v>
      </c>
    </row>
    <row r="28" spans="1:5" ht="36.75" customHeight="1">
      <c r="A28" s="124" t="s">
        <v>149</v>
      </c>
      <c r="B28" s="125">
        <f>SUM(B29:B32)</f>
        <v>53565.796</v>
      </c>
      <c r="C28" s="125">
        <f>SUM(C29:C32)</f>
        <v>30131.361999999997</v>
      </c>
      <c r="D28" s="125">
        <f t="shared" si="2"/>
        <v>56.25112338478083</v>
      </c>
      <c r="E28" s="126">
        <f t="shared" si="0"/>
        <v>-23434.434000000005</v>
      </c>
    </row>
    <row r="29" spans="1:5" ht="92.25" customHeight="1">
      <c r="A29" s="42" t="s">
        <v>150</v>
      </c>
      <c r="B29" s="26">
        <v>1405.73</v>
      </c>
      <c r="C29" s="40">
        <v>1343.03</v>
      </c>
      <c r="D29" s="26">
        <f>C29/B29*100</f>
        <v>95.53968400759747</v>
      </c>
      <c r="E29" s="27">
        <f t="shared" si="0"/>
        <v>-62.700000000000045</v>
      </c>
    </row>
    <row r="30" spans="1:5" ht="36.75" customHeight="1">
      <c r="A30" s="127" t="s">
        <v>151</v>
      </c>
      <c r="B30" s="26">
        <v>1000</v>
      </c>
      <c r="C30" s="40">
        <v>1000</v>
      </c>
      <c r="D30" s="26">
        <f>C30/B30*100</f>
        <v>100</v>
      </c>
      <c r="E30" s="27">
        <f>C30-B30</f>
        <v>0</v>
      </c>
    </row>
    <row r="31" spans="1:5" ht="26.25" customHeight="1">
      <c r="A31" s="127" t="s">
        <v>152</v>
      </c>
      <c r="B31" s="26">
        <v>51090.066</v>
      </c>
      <c r="C31" s="40">
        <v>27788.332</v>
      </c>
      <c r="D31" s="26">
        <f>C31/B31*100</f>
        <v>54.39087121163632</v>
      </c>
      <c r="E31" s="27">
        <f>C31-B31</f>
        <v>-23301.734</v>
      </c>
    </row>
    <row r="32" spans="1:5" ht="82.5" customHeight="1" thickBot="1">
      <c r="A32" s="15" t="s">
        <v>153</v>
      </c>
      <c r="B32" s="26">
        <v>70</v>
      </c>
      <c r="C32" s="40"/>
      <c r="D32" s="26">
        <f>C32/B32*100</f>
        <v>0</v>
      </c>
      <c r="E32" s="27">
        <f t="shared" si="0"/>
        <v>-70</v>
      </c>
    </row>
    <row r="33" spans="1:5" ht="27" customHeight="1" thickBot="1">
      <c r="A33" s="24" t="s">
        <v>9</v>
      </c>
      <c r="B33" s="128">
        <f>B18+B19+B28</f>
        <v>841407.681</v>
      </c>
      <c r="C33" s="128">
        <f>C18+C19+C28</f>
        <v>952759.5299999999</v>
      </c>
      <c r="D33" s="128">
        <f>C33/B33*100</f>
        <v>113.23399482967163</v>
      </c>
      <c r="E33" s="129">
        <f t="shared" si="0"/>
        <v>111351.84899999993</v>
      </c>
    </row>
    <row r="34" spans="1:5" ht="54.75" customHeight="1">
      <c r="A34" s="46"/>
      <c r="B34" s="47"/>
      <c r="C34" s="79"/>
      <c r="D34" s="96"/>
      <c r="E34" s="96"/>
    </row>
    <row r="35" spans="2:4" ht="38.25" customHeight="1">
      <c r="B35" s="4"/>
      <c r="C35" s="43"/>
      <c r="D35" s="4"/>
    </row>
    <row r="36" spans="2:3" ht="35.25" customHeight="1">
      <c r="B36" s="4"/>
      <c r="C36" s="43"/>
    </row>
    <row r="37" spans="2:3" ht="24.75" customHeight="1">
      <c r="B37" s="43"/>
      <c r="C37" s="43"/>
    </row>
  </sheetData>
  <sheetProtection/>
  <mergeCells count="9">
    <mergeCell ref="D34:E34"/>
    <mergeCell ref="A1:E1"/>
    <mergeCell ref="A2:E2"/>
    <mergeCell ref="A3:E3"/>
    <mergeCell ref="A5:A7"/>
    <mergeCell ref="B5:B7"/>
    <mergeCell ref="C5:C7"/>
    <mergeCell ref="D5:D7"/>
    <mergeCell ref="E5:E7"/>
  </mergeCells>
  <printOptions/>
  <pageMargins left="0.5511811023622047" right="0.1968503937007874" top="0.43" bottom="0.07874015748031496" header="0.1968503937007874" footer="0.1968503937007874"/>
  <pageSetup horizontalDpi="600" verticalDpi="600" orientation="portrait" paperSize="9" scale="80" r:id="rId1"/>
</worksheet>
</file>

<file path=xl/worksheets/sheet2.xml><?xml version="1.0" encoding="utf-8"?>
<worksheet xmlns="http://schemas.openxmlformats.org/spreadsheetml/2006/main" xmlns:r="http://schemas.openxmlformats.org/officeDocument/2006/relationships">
  <dimension ref="A1:I131"/>
  <sheetViews>
    <sheetView showZeros="0" tabSelected="1" view="pageBreakPreview" zoomScale="93" zoomScaleNormal="75" zoomScaleSheetLayoutView="93" zoomScalePageLayoutView="0" workbookViewId="0" topLeftCell="A70">
      <selection activeCell="B48" sqref="B48"/>
    </sheetView>
  </sheetViews>
  <sheetFormatPr defaultColWidth="9.00390625" defaultRowHeight="12.75"/>
  <cols>
    <col min="1" max="1" width="45.75390625" style="1" customWidth="1"/>
    <col min="2" max="2" width="18.00390625" style="0" customWidth="1"/>
    <col min="3" max="3" width="17.875" style="0" customWidth="1"/>
    <col min="4" max="4" width="15.25390625" style="0" customWidth="1"/>
    <col min="5" max="5" width="17.625" style="0" customWidth="1"/>
    <col min="6" max="6" width="14.875" style="0" customWidth="1"/>
    <col min="7" max="7" width="14.25390625" style="0" customWidth="1"/>
    <col min="8" max="8" width="11.25390625" style="0" customWidth="1"/>
  </cols>
  <sheetData>
    <row r="1" spans="1:5" ht="25.5" customHeight="1">
      <c r="A1" s="109" t="s">
        <v>23</v>
      </c>
      <c r="B1" s="109"/>
      <c r="C1" s="109"/>
      <c r="D1" s="109"/>
      <c r="E1" s="109"/>
    </row>
    <row r="2" spans="1:5" ht="21.75" customHeight="1">
      <c r="A2" s="109" t="s">
        <v>0</v>
      </c>
      <c r="B2" s="109"/>
      <c r="C2" s="109"/>
      <c r="D2" s="109"/>
      <c r="E2" s="109"/>
    </row>
    <row r="3" spans="1:5" ht="24" customHeight="1">
      <c r="A3" s="110" t="s">
        <v>33</v>
      </c>
      <c r="B3" s="110"/>
      <c r="C3" s="110"/>
      <c r="D3" s="110"/>
      <c r="E3" s="110"/>
    </row>
    <row r="4" spans="1:5" ht="17.25" customHeight="1">
      <c r="A4" s="45" t="s">
        <v>34</v>
      </c>
      <c r="B4" s="13"/>
      <c r="C4" s="14"/>
      <c r="D4" s="21"/>
      <c r="E4" s="91" t="s">
        <v>1</v>
      </c>
    </row>
    <row r="5" spans="1:6" ht="66" customHeight="1">
      <c r="A5" s="111" t="s">
        <v>2</v>
      </c>
      <c r="B5" s="113" t="s">
        <v>35</v>
      </c>
      <c r="C5" s="113" t="s">
        <v>36</v>
      </c>
      <c r="D5" s="113" t="s">
        <v>30</v>
      </c>
      <c r="E5" s="117" t="s">
        <v>16</v>
      </c>
      <c r="F5" s="2"/>
    </row>
    <row r="6" spans="1:6" ht="5.25" customHeight="1" hidden="1">
      <c r="A6" s="112"/>
      <c r="B6" s="114"/>
      <c r="C6" s="114"/>
      <c r="D6" s="115"/>
      <c r="E6" s="114"/>
      <c r="F6" s="2"/>
    </row>
    <row r="7" spans="1:6" ht="24" customHeight="1">
      <c r="A7" s="111"/>
      <c r="B7" s="113"/>
      <c r="C7" s="113"/>
      <c r="D7" s="116"/>
      <c r="E7" s="118"/>
      <c r="F7" s="3"/>
    </row>
    <row r="8" spans="1:6" ht="14.25" customHeight="1">
      <c r="A8" s="70">
        <v>1</v>
      </c>
      <c r="B8" s="71">
        <v>2</v>
      </c>
      <c r="C8" s="71">
        <v>3</v>
      </c>
      <c r="D8" s="71">
        <v>4</v>
      </c>
      <c r="E8" s="71" t="s">
        <v>31</v>
      </c>
      <c r="F8" s="3"/>
    </row>
    <row r="9" spans="1:6" ht="24" customHeight="1">
      <c r="A9" s="69" t="s">
        <v>13</v>
      </c>
      <c r="B9" s="35">
        <v>1460</v>
      </c>
      <c r="C9" s="35">
        <v>1459.70196</v>
      </c>
      <c r="D9" s="35">
        <f aca="true" t="shared" si="0" ref="D9:D26">C9/B9*100</f>
        <v>99.97958630136988</v>
      </c>
      <c r="E9" s="35">
        <f aca="true" t="shared" si="1" ref="E9:E26">C9-B9</f>
        <v>-0.29803999999990083</v>
      </c>
      <c r="F9" s="3"/>
    </row>
    <row r="10" spans="1:5" ht="22.5" customHeight="1">
      <c r="A10" s="60" t="s">
        <v>3</v>
      </c>
      <c r="B10" s="35">
        <v>96262.55854</v>
      </c>
      <c r="C10" s="35">
        <v>89919.43827</v>
      </c>
      <c r="D10" s="35">
        <f t="shared" si="0"/>
        <v>93.41060494733865</v>
      </c>
      <c r="E10" s="35">
        <f t="shared" si="1"/>
        <v>-6343.120269999999</v>
      </c>
    </row>
    <row r="11" spans="1:5" ht="23.25" customHeight="1">
      <c r="A11" s="60" t="s">
        <v>4</v>
      </c>
      <c r="B11" s="35">
        <v>264783.91695</v>
      </c>
      <c r="C11" s="35">
        <v>170034.22722</v>
      </c>
      <c r="D11" s="35">
        <f t="shared" si="0"/>
        <v>64.21622173226939</v>
      </c>
      <c r="E11" s="35">
        <f t="shared" si="1"/>
        <v>-94749.68972999998</v>
      </c>
    </row>
    <row r="12" spans="1:5" ht="39.75" customHeight="1">
      <c r="A12" s="60" t="s">
        <v>5</v>
      </c>
      <c r="B12" s="35">
        <v>34520.66657</v>
      </c>
      <c r="C12" s="35">
        <v>34107.01684</v>
      </c>
      <c r="D12" s="35">
        <f t="shared" si="0"/>
        <v>98.80173307441437</v>
      </c>
      <c r="E12" s="35">
        <f t="shared" si="1"/>
        <v>-413.64973000000464</v>
      </c>
    </row>
    <row r="13" spans="1:5" ht="23.25" customHeight="1">
      <c r="A13" s="60" t="s">
        <v>14</v>
      </c>
      <c r="B13" s="35">
        <v>9211.69128</v>
      </c>
      <c r="C13" s="35">
        <v>8343.97155</v>
      </c>
      <c r="D13" s="35">
        <f t="shared" si="0"/>
        <v>90.58023436061137</v>
      </c>
      <c r="E13" s="35">
        <f t="shared" si="1"/>
        <v>-867.7197299999989</v>
      </c>
    </row>
    <row r="14" spans="1:5" ht="23.25" customHeight="1">
      <c r="A14" s="60" t="s">
        <v>6</v>
      </c>
      <c r="B14" s="35">
        <v>43134.36885</v>
      </c>
      <c r="C14" s="35">
        <v>43121.40252</v>
      </c>
      <c r="D14" s="35">
        <f t="shared" si="0"/>
        <v>99.96993967839177</v>
      </c>
      <c r="E14" s="35">
        <f t="shared" si="1"/>
        <v>-12.96632999999565</v>
      </c>
    </row>
    <row r="15" spans="1:5" ht="37.5" customHeight="1">
      <c r="A15" s="60" t="s">
        <v>20</v>
      </c>
      <c r="B15" s="35">
        <v>2089.10957</v>
      </c>
      <c r="C15" s="35">
        <v>1813.93532</v>
      </c>
      <c r="D15" s="35">
        <f t="shared" si="0"/>
        <v>86.82815616990352</v>
      </c>
      <c r="E15" s="35">
        <f t="shared" si="1"/>
        <v>-275.17425000000003</v>
      </c>
    </row>
    <row r="16" spans="1:5" ht="24.75" customHeight="1">
      <c r="A16" s="60" t="s">
        <v>37</v>
      </c>
      <c r="B16" s="36">
        <f>B17+B18+B19+B20+B21</f>
        <v>1454765.2156300002</v>
      </c>
      <c r="C16" s="36">
        <f>C17+C18+C19+C20+C21</f>
        <v>981137.0562400001</v>
      </c>
      <c r="D16" s="35">
        <f t="shared" si="0"/>
        <v>67.44298294313485</v>
      </c>
      <c r="E16" s="35">
        <f t="shared" si="1"/>
        <v>-473628.15939000016</v>
      </c>
    </row>
    <row r="17" spans="1:7" ht="35.25" customHeight="1">
      <c r="A17" s="90" t="s">
        <v>38</v>
      </c>
      <c r="B17" s="58">
        <v>616.39271</v>
      </c>
      <c r="C17" s="58">
        <v>300.9</v>
      </c>
      <c r="D17" s="49">
        <f t="shared" si="0"/>
        <v>48.81628142552172</v>
      </c>
      <c r="E17" s="49">
        <f t="shared" si="1"/>
        <v>-315.49271</v>
      </c>
      <c r="F17" s="8"/>
      <c r="G17" s="43"/>
    </row>
    <row r="18" spans="1:5" ht="33.75" customHeight="1">
      <c r="A18" s="61" t="s">
        <v>39</v>
      </c>
      <c r="B18" s="49">
        <v>608409.95545</v>
      </c>
      <c r="C18" s="49">
        <v>173748.27986</v>
      </c>
      <c r="D18" s="33">
        <f t="shared" si="0"/>
        <v>28.557764103562388</v>
      </c>
      <c r="E18" s="33">
        <f t="shared" si="1"/>
        <v>-434661.67559</v>
      </c>
    </row>
    <row r="19" spans="1:5" ht="30.75" customHeight="1">
      <c r="A19" s="62" t="s">
        <v>40</v>
      </c>
      <c r="B19" s="38">
        <v>843075.61297</v>
      </c>
      <c r="C19" s="33">
        <v>804529.87396</v>
      </c>
      <c r="D19" s="33">
        <f t="shared" si="0"/>
        <v>95.4279618082878</v>
      </c>
      <c r="E19" s="33">
        <f t="shared" si="1"/>
        <v>-38545.73901000002</v>
      </c>
    </row>
    <row r="20" spans="1:5" ht="34.5" customHeight="1">
      <c r="A20" s="90" t="s">
        <v>41</v>
      </c>
      <c r="B20" s="92">
        <v>1610.868</v>
      </c>
      <c r="C20" s="49">
        <v>1596.64622</v>
      </c>
      <c r="D20" s="49">
        <f t="shared" si="0"/>
        <v>99.11713560639357</v>
      </c>
      <c r="E20" s="49">
        <f t="shared" si="1"/>
        <v>-14.221779999999853</v>
      </c>
    </row>
    <row r="21" spans="1:5" ht="70.5" customHeight="1">
      <c r="A21" s="61" t="s">
        <v>42</v>
      </c>
      <c r="B21" s="38">
        <v>1052.3865</v>
      </c>
      <c r="C21" s="33">
        <v>961.3562</v>
      </c>
      <c r="D21" s="33">
        <f t="shared" si="0"/>
        <v>91.35010758879936</v>
      </c>
      <c r="E21" s="33">
        <f t="shared" si="1"/>
        <v>-91.03030000000012</v>
      </c>
    </row>
    <row r="22" spans="1:5" ht="24.75" customHeight="1">
      <c r="A22" s="60" t="s">
        <v>43</v>
      </c>
      <c r="B22" s="35">
        <f>B23+B24</f>
        <v>10620.16541</v>
      </c>
      <c r="C22" s="35">
        <f>C23+C24</f>
        <v>7912.64021</v>
      </c>
      <c r="D22" s="35">
        <f t="shared" si="0"/>
        <v>74.50580950979744</v>
      </c>
      <c r="E22" s="35">
        <f t="shared" si="1"/>
        <v>-2707.5252</v>
      </c>
    </row>
    <row r="23" spans="1:5" ht="52.5" customHeight="1">
      <c r="A23" s="90" t="s">
        <v>44</v>
      </c>
      <c r="B23" s="49">
        <v>150</v>
      </c>
      <c r="C23" s="49">
        <v>150</v>
      </c>
      <c r="D23" s="49">
        <f t="shared" si="0"/>
        <v>100</v>
      </c>
      <c r="E23" s="49">
        <f t="shared" si="1"/>
        <v>0</v>
      </c>
    </row>
    <row r="24" spans="1:5" ht="37.5" customHeight="1" thickBot="1">
      <c r="A24" s="90" t="s">
        <v>45</v>
      </c>
      <c r="B24" s="49">
        <v>10470.16541</v>
      </c>
      <c r="C24" s="49">
        <v>7762.64021</v>
      </c>
      <c r="D24" s="49">
        <f t="shared" si="0"/>
        <v>74.1405689979448</v>
      </c>
      <c r="E24" s="49">
        <f t="shared" si="1"/>
        <v>-2707.5252</v>
      </c>
    </row>
    <row r="25" spans="1:6" ht="24" customHeight="1" thickBot="1">
      <c r="A25" s="63" t="s">
        <v>15</v>
      </c>
      <c r="B25" s="29">
        <f>B9+B10+B11+B12+B13+B14+B15+B16+B22</f>
        <v>1916847.6928</v>
      </c>
      <c r="C25" s="77">
        <f>C9+C10+C11+C12+C13+C14+C15+C16+C22</f>
        <v>1337849.3901300002</v>
      </c>
      <c r="D25" s="29">
        <f t="shared" si="0"/>
        <v>69.79424578985518</v>
      </c>
      <c r="E25" s="29">
        <f t="shared" si="1"/>
        <v>-578998.3026699999</v>
      </c>
      <c r="F25" s="43"/>
    </row>
    <row r="26" spans="1:9" ht="50.25" customHeight="1" thickBot="1">
      <c r="A26" s="72" t="s">
        <v>46</v>
      </c>
      <c r="B26" s="73">
        <v>7177</v>
      </c>
      <c r="C26" s="73">
        <v>6384.67264</v>
      </c>
      <c r="D26" s="73">
        <f t="shared" si="0"/>
        <v>88.96018726487391</v>
      </c>
      <c r="E26" s="73">
        <f t="shared" si="1"/>
        <v>-792.3273600000002</v>
      </c>
      <c r="F26" s="43"/>
      <c r="G26" s="43"/>
      <c r="H26" s="43"/>
      <c r="I26" s="43"/>
    </row>
    <row r="27" spans="1:8" ht="25.5" customHeight="1" thickBot="1">
      <c r="A27" s="63" t="s">
        <v>7</v>
      </c>
      <c r="B27" s="29">
        <f>B25+B26</f>
        <v>1924024.6928</v>
      </c>
      <c r="C27" s="29">
        <f>C25+C26</f>
        <v>1344234.0627700002</v>
      </c>
      <c r="D27" s="29">
        <f aca="true" t="shared" si="2" ref="D27:D32">C27/B27*100</f>
        <v>69.8657386155351</v>
      </c>
      <c r="E27" s="29">
        <f aca="true" t="shared" si="3" ref="E27:E32">C27-B27</f>
        <v>-579790.6300299999</v>
      </c>
      <c r="G27" s="43"/>
      <c r="H27" s="43"/>
    </row>
    <row r="28" spans="1:5" ht="102" customHeight="1">
      <c r="A28" s="93" t="s">
        <v>47</v>
      </c>
      <c r="B28" s="35">
        <f>B29</f>
        <v>1111.5141</v>
      </c>
      <c r="C28" s="35">
        <f>C29</f>
        <v>1108.62019</v>
      </c>
      <c r="D28" s="94">
        <f t="shared" si="2"/>
        <v>99.73964252905114</v>
      </c>
      <c r="E28" s="94">
        <f t="shared" si="3"/>
        <v>-2.8939100000000053</v>
      </c>
    </row>
    <row r="29" spans="1:5" ht="78" customHeight="1">
      <c r="A29" s="86" t="s">
        <v>48</v>
      </c>
      <c r="B29" s="58">
        <v>1111.5141</v>
      </c>
      <c r="C29" s="37">
        <v>1108.62019</v>
      </c>
      <c r="D29" s="34">
        <f t="shared" si="2"/>
        <v>99.73964252905114</v>
      </c>
      <c r="E29" s="34">
        <f t="shared" si="3"/>
        <v>-2.8939100000000053</v>
      </c>
    </row>
    <row r="30" spans="1:8" ht="69.75" customHeight="1">
      <c r="A30" s="93" t="s">
        <v>49</v>
      </c>
      <c r="B30" s="35">
        <f>B31</f>
        <v>8826.89043</v>
      </c>
      <c r="C30" s="35">
        <f>C31</f>
        <v>8826.89043</v>
      </c>
      <c r="D30" s="95">
        <f t="shared" si="2"/>
        <v>100</v>
      </c>
      <c r="E30" s="95">
        <f t="shared" si="3"/>
        <v>0</v>
      </c>
      <c r="H30" s="43"/>
    </row>
    <row r="31" spans="1:9" ht="291.75" customHeight="1">
      <c r="A31" s="64" t="s">
        <v>50</v>
      </c>
      <c r="B31" s="49">
        <v>8826.89043</v>
      </c>
      <c r="C31" s="33">
        <v>8826.89043</v>
      </c>
      <c r="D31" s="37">
        <f t="shared" si="2"/>
        <v>100</v>
      </c>
      <c r="E31" s="37">
        <f t="shared" si="3"/>
        <v>0</v>
      </c>
      <c r="G31" s="43"/>
      <c r="I31" s="43"/>
    </row>
    <row r="32" spans="1:9" ht="67.5" customHeight="1">
      <c r="A32" s="93" t="s">
        <v>51</v>
      </c>
      <c r="B32" s="35">
        <f>B33</f>
        <v>62605.842079999995</v>
      </c>
      <c r="C32" s="35">
        <f>C33</f>
        <v>58013.23048000001</v>
      </c>
      <c r="D32" s="36">
        <f t="shared" si="2"/>
        <v>92.66424434618837</v>
      </c>
      <c r="E32" s="36">
        <f t="shared" si="3"/>
        <v>-4592.611599999982</v>
      </c>
      <c r="G32" s="43"/>
      <c r="I32" s="43"/>
    </row>
    <row r="33" spans="1:7" ht="21" customHeight="1">
      <c r="A33" s="65" t="s">
        <v>52</v>
      </c>
      <c r="B33" s="58">
        <f>SUM(B34:B118)</f>
        <v>62605.842079999995</v>
      </c>
      <c r="C33" s="58">
        <f>SUM(C34:C118)</f>
        <v>58013.23048000001</v>
      </c>
      <c r="D33" s="58">
        <f aca="true" t="shared" si="4" ref="D33:D118">C33/B33*100</f>
        <v>92.66424434618837</v>
      </c>
      <c r="E33" s="58">
        <f aca="true" t="shared" si="5" ref="E33:E118">C33-B33</f>
        <v>-4592.611599999982</v>
      </c>
      <c r="F33" s="75"/>
      <c r="G33" s="75"/>
    </row>
    <row r="34" spans="1:7" ht="32.25" customHeight="1">
      <c r="A34" s="65" t="s">
        <v>118</v>
      </c>
      <c r="B34" s="58">
        <v>4647.19808</v>
      </c>
      <c r="C34" s="58">
        <v>3985.42234</v>
      </c>
      <c r="D34" s="58">
        <f t="shared" si="4"/>
        <v>85.75968296148031</v>
      </c>
      <c r="E34" s="58">
        <f t="shared" si="5"/>
        <v>-661.77574</v>
      </c>
      <c r="F34" s="80"/>
      <c r="G34" s="80"/>
    </row>
    <row r="35" spans="1:7" ht="33" customHeight="1">
      <c r="A35" s="65" t="s">
        <v>119</v>
      </c>
      <c r="B35" s="58">
        <v>100</v>
      </c>
      <c r="C35" s="58">
        <v>100</v>
      </c>
      <c r="D35" s="58">
        <f t="shared" si="4"/>
        <v>100</v>
      </c>
      <c r="E35" s="58">
        <f t="shared" si="5"/>
        <v>0</v>
      </c>
      <c r="F35" s="80"/>
      <c r="G35" s="80"/>
    </row>
    <row r="36" spans="1:6" ht="75.75" customHeight="1">
      <c r="A36" s="65" t="s">
        <v>120</v>
      </c>
      <c r="B36" s="58">
        <v>1194.439</v>
      </c>
      <c r="C36" s="58">
        <v>1189.0548</v>
      </c>
      <c r="D36" s="58">
        <f t="shared" si="4"/>
        <v>99.54922771275886</v>
      </c>
      <c r="E36" s="58">
        <f t="shared" si="5"/>
        <v>-5.384200000000192</v>
      </c>
      <c r="F36" s="43"/>
    </row>
    <row r="37" spans="1:7" ht="64.5" customHeight="1">
      <c r="A37" s="65" t="s">
        <v>121</v>
      </c>
      <c r="B37" s="58">
        <v>180</v>
      </c>
      <c r="C37" s="58">
        <v>180</v>
      </c>
      <c r="D37" s="58">
        <f t="shared" si="4"/>
        <v>100</v>
      </c>
      <c r="E37" s="58">
        <f t="shared" si="5"/>
        <v>0</v>
      </c>
      <c r="F37" s="82"/>
      <c r="G37" s="89"/>
    </row>
    <row r="38" spans="1:7" ht="94.5" customHeight="1">
      <c r="A38" s="65" t="s">
        <v>136</v>
      </c>
      <c r="B38" s="58">
        <v>500</v>
      </c>
      <c r="C38" s="58">
        <f>500-1.715</f>
        <v>498.285</v>
      </c>
      <c r="D38" s="58">
        <f t="shared" si="4"/>
        <v>99.65700000000001</v>
      </c>
      <c r="E38" s="58">
        <f t="shared" si="5"/>
        <v>-1.714999999999975</v>
      </c>
      <c r="F38" s="82"/>
      <c r="G38" s="89"/>
    </row>
    <row r="39" spans="1:7" ht="78" customHeight="1">
      <c r="A39" s="65" t="s">
        <v>137</v>
      </c>
      <c r="B39" s="58">
        <v>550</v>
      </c>
      <c r="C39" s="58">
        <f>550-0.14</f>
        <v>549.86</v>
      </c>
      <c r="D39" s="58">
        <f t="shared" si="4"/>
        <v>99.97454545454546</v>
      </c>
      <c r="E39" s="58">
        <f t="shared" si="5"/>
        <v>-0.13999999999998636</v>
      </c>
      <c r="F39" s="43"/>
      <c r="G39" s="88"/>
    </row>
    <row r="40" spans="1:7" ht="141.75" customHeight="1">
      <c r="A40" s="65" t="s">
        <v>53</v>
      </c>
      <c r="B40" s="58">
        <v>500</v>
      </c>
      <c r="C40" s="58">
        <v>499.959</v>
      </c>
      <c r="D40" s="58">
        <f t="shared" si="4"/>
        <v>99.9918</v>
      </c>
      <c r="E40" s="58">
        <f t="shared" si="5"/>
        <v>-0.04099999999999682</v>
      </c>
      <c r="F40" s="43"/>
      <c r="G40" s="43"/>
    </row>
    <row r="41" spans="1:7" ht="63" customHeight="1">
      <c r="A41" s="65" t="s">
        <v>54</v>
      </c>
      <c r="B41" s="58">
        <v>648</v>
      </c>
      <c r="C41" s="58">
        <v>648</v>
      </c>
      <c r="D41" s="58">
        <f t="shared" si="4"/>
        <v>100</v>
      </c>
      <c r="E41" s="58">
        <f t="shared" si="5"/>
        <v>0</v>
      </c>
      <c r="G41" s="43">
        <f>G40-51510.60834</f>
        <v>-51510.60834</v>
      </c>
    </row>
    <row r="42" spans="1:7" ht="51" customHeight="1">
      <c r="A42" s="65" t="s">
        <v>55</v>
      </c>
      <c r="B42" s="58">
        <v>70</v>
      </c>
      <c r="C42" s="58">
        <v>70</v>
      </c>
      <c r="D42" s="58">
        <f t="shared" si="4"/>
        <v>100</v>
      </c>
      <c r="E42" s="58">
        <f t="shared" si="5"/>
        <v>0</v>
      </c>
      <c r="F42" s="87"/>
      <c r="G42" s="43"/>
    </row>
    <row r="43" spans="1:7" ht="81.75" customHeight="1">
      <c r="A43" s="65" t="s">
        <v>56</v>
      </c>
      <c r="B43" s="58">
        <v>355</v>
      </c>
      <c r="C43" s="58">
        <v>354.997</v>
      </c>
      <c r="D43" s="58">
        <f t="shared" si="4"/>
        <v>99.99915492957747</v>
      </c>
      <c r="E43" s="58">
        <f t="shared" si="5"/>
        <v>-0.002999999999985903</v>
      </c>
      <c r="G43" s="43"/>
    </row>
    <row r="44" spans="1:5" ht="77.25" customHeight="1">
      <c r="A44" s="65" t="s">
        <v>57</v>
      </c>
      <c r="B44" s="58">
        <v>1500</v>
      </c>
      <c r="C44" s="58">
        <v>1393.061</v>
      </c>
      <c r="D44" s="58">
        <f t="shared" si="4"/>
        <v>92.87073333333333</v>
      </c>
      <c r="E44" s="58">
        <f t="shared" si="5"/>
        <v>-106.93900000000008</v>
      </c>
    </row>
    <row r="45" spans="1:7" ht="48" customHeight="1">
      <c r="A45" s="65" t="s">
        <v>58</v>
      </c>
      <c r="B45" s="58">
        <v>1200</v>
      </c>
      <c r="C45" s="58">
        <v>1200</v>
      </c>
      <c r="D45" s="58">
        <f t="shared" si="4"/>
        <v>100</v>
      </c>
      <c r="E45" s="58">
        <f t="shared" si="5"/>
        <v>0</v>
      </c>
      <c r="G45" s="43"/>
    </row>
    <row r="46" spans="1:5" ht="48.75" customHeight="1">
      <c r="A46" s="65" t="s">
        <v>59</v>
      </c>
      <c r="B46" s="58">
        <v>100</v>
      </c>
      <c r="C46" s="58">
        <v>100</v>
      </c>
      <c r="D46" s="58">
        <f t="shared" si="4"/>
        <v>100</v>
      </c>
      <c r="E46" s="58">
        <f t="shared" si="5"/>
        <v>0</v>
      </c>
    </row>
    <row r="47" spans="1:6" ht="62.25" customHeight="1">
      <c r="A47" s="65" t="s">
        <v>60</v>
      </c>
      <c r="B47" s="58">
        <v>400</v>
      </c>
      <c r="C47" s="58">
        <v>400</v>
      </c>
      <c r="D47" s="58">
        <f t="shared" si="4"/>
        <v>100</v>
      </c>
      <c r="E47" s="58">
        <f t="shared" si="5"/>
        <v>0</v>
      </c>
      <c r="F47" s="43"/>
    </row>
    <row r="48" spans="1:5" ht="62.25" customHeight="1">
      <c r="A48" s="65" t="s">
        <v>61</v>
      </c>
      <c r="B48" s="58">
        <v>981.5</v>
      </c>
      <c r="C48" s="58">
        <v>972.36154</v>
      </c>
      <c r="D48" s="58">
        <f t="shared" si="4"/>
        <v>99.06892919001528</v>
      </c>
      <c r="E48" s="58">
        <f t="shared" si="5"/>
        <v>-9.13846000000001</v>
      </c>
    </row>
    <row r="49" spans="1:5" ht="63.75" customHeight="1">
      <c r="A49" s="65" t="s">
        <v>122</v>
      </c>
      <c r="B49" s="58">
        <v>800</v>
      </c>
      <c r="C49" s="58">
        <v>800</v>
      </c>
      <c r="D49" s="58">
        <f t="shared" si="4"/>
        <v>100</v>
      </c>
      <c r="E49" s="58">
        <f t="shared" si="5"/>
        <v>0</v>
      </c>
    </row>
    <row r="50" spans="1:5" ht="63" customHeight="1">
      <c r="A50" s="65" t="s">
        <v>62</v>
      </c>
      <c r="B50" s="58">
        <v>1497.925</v>
      </c>
      <c r="C50" s="58">
        <v>1445.315</v>
      </c>
      <c r="D50" s="58">
        <f t="shared" si="4"/>
        <v>96.48780813458619</v>
      </c>
      <c r="E50" s="58">
        <f t="shared" si="5"/>
        <v>-52.6099999999999</v>
      </c>
    </row>
    <row r="51" spans="1:7" ht="93.75" customHeight="1">
      <c r="A51" s="65" t="s">
        <v>63</v>
      </c>
      <c r="B51" s="58">
        <v>139</v>
      </c>
      <c r="C51" s="58">
        <v>139</v>
      </c>
      <c r="D51" s="58">
        <f t="shared" si="4"/>
        <v>100</v>
      </c>
      <c r="E51" s="58">
        <f t="shared" si="5"/>
        <v>0</v>
      </c>
      <c r="G51" s="43"/>
    </row>
    <row r="52" spans="1:5" ht="141.75" customHeight="1">
      <c r="A52" s="65" t="s">
        <v>123</v>
      </c>
      <c r="B52" s="58">
        <v>300</v>
      </c>
      <c r="C52" s="58">
        <v>300</v>
      </c>
      <c r="D52" s="58">
        <f t="shared" si="4"/>
        <v>100</v>
      </c>
      <c r="E52" s="58">
        <f t="shared" si="5"/>
        <v>0</v>
      </c>
    </row>
    <row r="53" spans="1:5" ht="63.75" customHeight="1">
      <c r="A53" s="64" t="s">
        <v>64</v>
      </c>
      <c r="B53" s="58">
        <v>500</v>
      </c>
      <c r="C53" s="58">
        <v>496.899</v>
      </c>
      <c r="D53" s="58">
        <f t="shared" si="4"/>
        <v>99.37979999999999</v>
      </c>
      <c r="E53" s="58">
        <f t="shared" si="5"/>
        <v>-3.100999999999999</v>
      </c>
    </row>
    <row r="54" spans="1:5" ht="63.75" customHeight="1">
      <c r="A54" s="64" t="s">
        <v>65</v>
      </c>
      <c r="B54" s="58">
        <v>311.35</v>
      </c>
      <c r="C54" s="58">
        <v>307.6274</v>
      </c>
      <c r="D54" s="58">
        <f t="shared" si="4"/>
        <v>98.80436807451422</v>
      </c>
      <c r="E54" s="58">
        <f t="shared" si="5"/>
        <v>-3.7226</v>
      </c>
    </row>
    <row r="55" spans="1:5" ht="108.75" customHeight="1">
      <c r="A55" s="65" t="s">
        <v>66</v>
      </c>
      <c r="B55" s="58">
        <v>188.65</v>
      </c>
      <c r="C55" s="58">
        <v>179.3696</v>
      </c>
      <c r="D55" s="58">
        <f t="shared" si="4"/>
        <v>95.08062549695202</v>
      </c>
      <c r="E55" s="58">
        <f t="shared" si="5"/>
        <v>-9.280400000000014</v>
      </c>
    </row>
    <row r="56" spans="1:5" ht="62.25" customHeight="1">
      <c r="A56" s="64" t="s">
        <v>67</v>
      </c>
      <c r="B56" s="58">
        <v>1200</v>
      </c>
      <c r="C56" s="58">
        <v>1123.55428</v>
      </c>
      <c r="D56" s="58">
        <f t="shared" si="4"/>
        <v>93.62952333333334</v>
      </c>
      <c r="E56" s="58">
        <f t="shared" si="5"/>
        <v>-76.44571999999994</v>
      </c>
    </row>
    <row r="57" spans="1:5" ht="66.75" customHeight="1">
      <c r="A57" s="64" t="s">
        <v>68</v>
      </c>
      <c r="B57" s="58">
        <v>1300</v>
      </c>
      <c r="C57" s="58">
        <v>1292.0144</v>
      </c>
      <c r="D57" s="58">
        <f t="shared" si="4"/>
        <v>99.38572307692309</v>
      </c>
      <c r="E57" s="58">
        <f t="shared" si="5"/>
        <v>-7.985599999999977</v>
      </c>
    </row>
    <row r="58" spans="1:5" ht="63.75" customHeight="1">
      <c r="A58" s="64" t="s">
        <v>69</v>
      </c>
      <c r="B58" s="58">
        <v>1498.58</v>
      </c>
      <c r="C58" s="58">
        <v>1474.68</v>
      </c>
      <c r="D58" s="58">
        <f t="shared" si="4"/>
        <v>98.40515688184816</v>
      </c>
      <c r="E58" s="58">
        <f t="shared" si="5"/>
        <v>-23.899999999999864</v>
      </c>
    </row>
    <row r="59" spans="1:5" ht="51" customHeight="1">
      <c r="A59" s="64" t="s">
        <v>70</v>
      </c>
      <c r="B59" s="58">
        <v>1000</v>
      </c>
      <c r="C59" s="58">
        <v>1000</v>
      </c>
      <c r="D59" s="58">
        <f>C59/B59*100</f>
        <v>100</v>
      </c>
      <c r="E59" s="58">
        <f t="shared" si="5"/>
        <v>0</v>
      </c>
    </row>
    <row r="60" spans="1:5" ht="51" customHeight="1">
      <c r="A60" s="64" t="s">
        <v>71</v>
      </c>
      <c r="B60" s="58">
        <v>281.623</v>
      </c>
      <c r="C60" s="58">
        <v>281.623</v>
      </c>
      <c r="D60" s="58">
        <f t="shared" si="4"/>
        <v>100</v>
      </c>
      <c r="E60" s="58">
        <f t="shared" si="5"/>
        <v>0</v>
      </c>
    </row>
    <row r="61" spans="1:5" ht="106.5" customHeight="1">
      <c r="A61" s="64" t="s">
        <v>72</v>
      </c>
      <c r="B61" s="58">
        <v>1500</v>
      </c>
      <c r="C61" s="58">
        <v>1499.94048</v>
      </c>
      <c r="D61" s="58">
        <f t="shared" si="4"/>
        <v>99.996032</v>
      </c>
      <c r="E61" s="58">
        <f t="shared" si="5"/>
        <v>-0.059520000000020445</v>
      </c>
    </row>
    <row r="62" spans="1:5" ht="67.5" customHeight="1">
      <c r="A62" s="64" t="s">
        <v>73</v>
      </c>
      <c r="B62" s="58">
        <v>1400</v>
      </c>
      <c r="C62" s="58">
        <v>1340.7512</v>
      </c>
      <c r="D62" s="58">
        <f t="shared" si="4"/>
        <v>95.76794285714286</v>
      </c>
      <c r="E62" s="58">
        <f t="shared" si="5"/>
        <v>-59.248800000000074</v>
      </c>
    </row>
    <row r="63" spans="1:5" ht="78" customHeight="1">
      <c r="A63" s="64" t="s">
        <v>124</v>
      </c>
      <c r="B63" s="58">
        <v>4579</v>
      </c>
      <c r="C63" s="58">
        <v>4231.85628</v>
      </c>
      <c r="D63" s="58">
        <f t="shared" si="4"/>
        <v>92.41878750818955</v>
      </c>
      <c r="E63" s="58">
        <f t="shared" si="5"/>
        <v>-347.14372000000003</v>
      </c>
    </row>
    <row r="64" spans="1:5" ht="65.25" customHeight="1">
      <c r="A64" s="64" t="s">
        <v>74</v>
      </c>
      <c r="B64" s="58">
        <v>500</v>
      </c>
      <c r="C64" s="58">
        <v>500</v>
      </c>
      <c r="D64" s="58">
        <f t="shared" si="4"/>
        <v>100</v>
      </c>
      <c r="E64" s="58">
        <f t="shared" si="5"/>
        <v>0</v>
      </c>
    </row>
    <row r="65" spans="1:5" ht="50.25" customHeight="1">
      <c r="A65" s="64" t="s">
        <v>75</v>
      </c>
      <c r="B65" s="58">
        <v>200</v>
      </c>
      <c r="C65" s="58">
        <v>0</v>
      </c>
      <c r="D65" s="58">
        <f t="shared" si="4"/>
        <v>0</v>
      </c>
      <c r="E65" s="58">
        <f t="shared" si="5"/>
        <v>-200</v>
      </c>
    </row>
    <row r="66" spans="1:5" ht="66" customHeight="1">
      <c r="A66" s="64" t="s">
        <v>76</v>
      </c>
      <c r="B66" s="58">
        <v>1450</v>
      </c>
      <c r="C66" s="58">
        <v>1213.15468</v>
      </c>
      <c r="D66" s="58">
        <f t="shared" si="4"/>
        <v>83.66584</v>
      </c>
      <c r="E66" s="58">
        <f t="shared" si="5"/>
        <v>-236.8453199999999</v>
      </c>
    </row>
    <row r="67" spans="1:5" ht="78.75" customHeight="1">
      <c r="A67" s="64" t="s">
        <v>77</v>
      </c>
      <c r="B67" s="58">
        <v>287.996</v>
      </c>
      <c r="C67" s="58">
        <v>270.28688</v>
      </c>
      <c r="D67" s="58">
        <f t="shared" si="4"/>
        <v>93.85091459603606</v>
      </c>
      <c r="E67" s="58">
        <f t="shared" si="5"/>
        <v>-17.709119999999984</v>
      </c>
    </row>
    <row r="68" spans="1:5" ht="94.5" customHeight="1">
      <c r="A68" s="64" t="s">
        <v>78</v>
      </c>
      <c r="B68" s="58">
        <v>212.004</v>
      </c>
      <c r="C68" s="58">
        <v>212.004</v>
      </c>
      <c r="D68" s="58">
        <f t="shared" si="4"/>
        <v>100</v>
      </c>
      <c r="E68" s="58">
        <f t="shared" si="5"/>
        <v>0</v>
      </c>
    </row>
    <row r="69" spans="1:5" ht="49.5" customHeight="1">
      <c r="A69" s="64" t="s">
        <v>79</v>
      </c>
      <c r="B69" s="58">
        <v>600</v>
      </c>
      <c r="C69" s="58">
        <v>600</v>
      </c>
      <c r="D69" s="58">
        <f t="shared" si="4"/>
        <v>100</v>
      </c>
      <c r="E69" s="58">
        <f t="shared" si="5"/>
        <v>0</v>
      </c>
    </row>
    <row r="70" spans="1:5" ht="96.75" customHeight="1">
      <c r="A70" s="64" t="s">
        <v>125</v>
      </c>
      <c r="B70" s="58">
        <v>700</v>
      </c>
      <c r="C70" s="58">
        <v>223.97</v>
      </c>
      <c r="D70" s="58">
        <f t="shared" si="4"/>
        <v>31.995714285714282</v>
      </c>
      <c r="E70" s="58">
        <f t="shared" si="5"/>
        <v>-476.03</v>
      </c>
    </row>
    <row r="71" spans="1:5" ht="111.75" customHeight="1">
      <c r="A71" s="64" t="s">
        <v>126</v>
      </c>
      <c r="B71" s="58">
        <v>1500</v>
      </c>
      <c r="C71" s="58">
        <v>1219.039</v>
      </c>
      <c r="D71" s="58">
        <f t="shared" si="4"/>
        <v>81.26926666666667</v>
      </c>
      <c r="E71" s="58">
        <f t="shared" si="5"/>
        <v>-280.961</v>
      </c>
    </row>
    <row r="72" spans="1:5" ht="93.75" customHeight="1">
      <c r="A72" s="64" t="s">
        <v>80</v>
      </c>
      <c r="B72" s="58">
        <v>497</v>
      </c>
      <c r="C72" s="58">
        <v>497</v>
      </c>
      <c r="D72" s="58">
        <f t="shared" si="4"/>
        <v>100</v>
      </c>
      <c r="E72" s="58">
        <f t="shared" si="5"/>
        <v>0</v>
      </c>
    </row>
    <row r="73" spans="1:5" ht="79.5" customHeight="1">
      <c r="A73" s="64" t="s">
        <v>127</v>
      </c>
      <c r="B73" s="58">
        <v>458.7</v>
      </c>
      <c r="C73" s="58">
        <v>458.7</v>
      </c>
      <c r="D73" s="58">
        <f t="shared" si="4"/>
        <v>100</v>
      </c>
      <c r="E73" s="58">
        <f t="shared" si="5"/>
        <v>0</v>
      </c>
    </row>
    <row r="74" spans="1:5" ht="109.5" customHeight="1">
      <c r="A74" s="64" t="s">
        <v>128</v>
      </c>
      <c r="B74" s="58">
        <v>2000</v>
      </c>
      <c r="C74" s="58">
        <v>2000</v>
      </c>
      <c r="D74" s="58">
        <f t="shared" si="4"/>
        <v>100</v>
      </c>
      <c r="E74" s="58">
        <f t="shared" si="5"/>
        <v>0</v>
      </c>
    </row>
    <row r="75" spans="1:5" ht="63.75" customHeight="1">
      <c r="A75" s="64" t="s">
        <v>81</v>
      </c>
      <c r="B75" s="58">
        <v>482</v>
      </c>
      <c r="C75" s="58">
        <v>482</v>
      </c>
      <c r="D75" s="58">
        <f t="shared" si="4"/>
        <v>100</v>
      </c>
      <c r="E75" s="58">
        <f t="shared" si="5"/>
        <v>0</v>
      </c>
    </row>
    <row r="76" spans="1:5" ht="45.75" customHeight="1">
      <c r="A76" s="64" t="s">
        <v>82</v>
      </c>
      <c r="B76" s="58">
        <v>225</v>
      </c>
      <c r="C76" s="58">
        <f>225-0.565</f>
        <v>224.435</v>
      </c>
      <c r="D76" s="58">
        <f t="shared" si="4"/>
        <v>99.74888888888889</v>
      </c>
      <c r="E76" s="58">
        <f t="shared" si="5"/>
        <v>-0.5649999999999977</v>
      </c>
    </row>
    <row r="77" spans="1:5" ht="48" customHeight="1">
      <c r="A77" s="64" t="s">
        <v>83</v>
      </c>
      <c r="B77" s="58">
        <v>163</v>
      </c>
      <c r="C77" s="58">
        <v>163</v>
      </c>
      <c r="D77" s="58">
        <f t="shared" si="4"/>
        <v>100</v>
      </c>
      <c r="E77" s="58">
        <f t="shared" si="5"/>
        <v>0</v>
      </c>
    </row>
    <row r="78" spans="1:5" ht="48" customHeight="1">
      <c r="A78" s="64" t="s">
        <v>84</v>
      </c>
      <c r="B78" s="58">
        <v>112</v>
      </c>
      <c r="C78" s="58">
        <v>112</v>
      </c>
      <c r="D78" s="58">
        <f t="shared" si="4"/>
        <v>100</v>
      </c>
      <c r="E78" s="58">
        <f t="shared" si="5"/>
        <v>0</v>
      </c>
    </row>
    <row r="79" spans="1:5" ht="94.5" customHeight="1">
      <c r="A79" s="64" t="s">
        <v>85</v>
      </c>
      <c r="B79" s="58">
        <v>1450.324</v>
      </c>
      <c r="C79" s="58">
        <v>1450.19665</v>
      </c>
      <c r="D79" s="58">
        <f t="shared" si="4"/>
        <v>99.99121920343316</v>
      </c>
      <c r="E79" s="58">
        <f t="shared" si="5"/>
        <v>-0.12734999999997854</v>
      </c>
    </row>
    <row r="80" spans="1:5" ht="62.25" customHeight="1">
      <c r="A80" s="64" t="s">
        <v>86</v>
      </c>
      <c r="B80" s="58">
        <v>700</v>
      </c>
      <c r="C80" s="58">
        <v>680.08706</v>
      </c>
      <c r="D80" s="58">
        <f t="shared" si="4"/>
        <v>97.15529428571428</v>
      </c>
      <c r="E80" s="58">
        <f t="shared" si="5"/>
        <v>-19.91294000000005</v>
      </c>
    </row>
    <row r="81" spans="1:5" ht="63" customHeight="1">
      <c r="A81" s="64" t="s">
        <v>87</v>
      </c>
      <c r="B81" s="58">
        <v>800</v>
      </c>
      <c r="C81" s="58">
        <v>799.63263</v>
      </c>
      <c r="D81" s="58">
        <f t="shared" si="4"/>
        <v>99.95407875</v>
      </c>
      <c r="E81" s="58">
        <f t="shared" si="5"/>
        <v>-0.3673700000000508</v>
      </c>
    </row>
    <row r="82" spans="1:5" ht="78.75" customHeight="1">
      <c r="A82" s="64" t="s">
        <v>88</v>
      </c>
      <c r="B82" s="58">
        <v>1306.437</v>
      </c>
      <c r="C82" s="58">
        <v>1276.637</v>
      </c>
      <c r="D82" s="58">
        <f t="shared" si="4"/>
        <v>97.71898683212432</v>
      </c>
      <c r="E82" s="58">
        <f t="shared" si="5"/>
        <v>-29.799999999999955</v>
      </c>
    </row>
    <row r="83" spans="1:5" ht="94.5" customHeight="1">
      <c r="A83" s="64" t="s">
        <v>89</v>
      </c>
      <c r="B83" s="58">
        <v>1444</v>
      </c>
      <c r="C83" s="58">
        <v>1437.419</v>
      </c>
      <c r="D83" s="58">
        <f t="shared" si="4"/>
        <v>99.54425207756233</v>
      </c>
      <c r="E83" s="58">
        <f t="shared" si="5"/>
        <v>-6.580999999999904</v>
      </c>
    </row>
    <row r="84" spans="1:5" ht="63.75" customHeight="1">
      <c r="A84" s="64" t="s">
        <v>90</v>
      </c>
      <c r="B84" s="58">
        <v>1510</v>
      </c>
      <c r="C84" s="58">
        <v>1451.052</v>
      </c>
      <c r="D84" s="58">
        <f t="shared" si="4"/>
        <v>96.09615894039734</v>
      </c>
      <c r="E84" s="58">
        <f t="shared" si="5"/>
        <v>-58.94800000000009</v>
      </c>
    </row>
    <row r="85" spans="1:5" ht="61.5" customHeight="1">
      <c r="A85" s="64" t="s">
        <v>91</v>
      </c>
      <c r="B85" s="58">
        <v>400</v>
      </c>
      <c r="C85" s="58">
        <v>400</v>
      </c>
      <c r="D85" s="58">
        <f t="shared" si="4"/>
        <v>100</v>
      </c>
      <c r="E85" s="58">
        <f t="shared" si="5"/>
        <v>0</v>
      </c>
    </row>
    <row r="86" spans="1:5" ht="78.75" customHeight="1">
      <c r="A86" s="64" t="s">
        <v>92</v>
      </c>
      <c r="B86" s="58">
        <v>400</v>
      </c>
      <c r="C86" s="58">
        <v>398.67351</v>
      </c>
      <c r="D86" s="58">
        <f t="shared" si="4"/>
        <v>99.6683775</v>
      </c>
      <c r="E86" s="58">
        <f t="shared" si="5"/>
        <v>-1.3264899999999784</v>
      </c>
    </row>
    <row r="87" spans="1:5" ht="94.5" customHeight="1">
      <c r="A87" s="64" t="s">
        <v>93</v>
      </c>
      <c r="B87" s="58">
        <v>500</v>
      </c>
      <c r="C87" s="58">
        <v>500</v>
      </c>
      <c r="D87" s="58">
        <f t="shared" si="4"/>
        <v>100</v>
      </c>
      <c r="E87" s="58">
        <f t="shared" si="5"/>
        <v>0</v>
      </c>
    </row>
    <row r="88" spans="1:5" ht="48" customHeight="1">
      <c r="A88" s="64" t="s">
        <v>94</v>
      </c>
      <c r="B88" s="58">
        <v>350</v>
      </c>
      <c r="C88" s="58">
        <v>333.51777</v>
      </c>
      <c r="D88" s="58">
        <f t="shared" si="4"/>
        <v>95.29079142857142</v>
      </c>
      <c r="E88" s="58">
        <f t="shared" si="5"/>
        <v>-16.482230000000015</v>
      </c>
    </row>
    <row r="89" spans="1:5" ht="63" customHeight="1">
      <c r="A89" s="64" t="s">
        <v>95</v>
      </c>
      <c r="B89" s="58">
        <v>175</v>
      </c>
      <c r="C89" s="58">
        <v>130.179</v>
      </c>
      <c r="D89" s="58">
        <f t="shared" si="4"/>
        <v>74.388</v>
      </c>
      <c r="E89" s="58">
        <f t="shared" si="5"/>
        <v>-44.821</v>
      </c>
    </row>
    <row r="90" spans="1:5" ht="49.5" customHeight="1">
      <c r="A90" s="64" t="s">
        <v>96</v>
      </c>
      <c r="B90" s="58">
        <v>500</v>
      </c>
      <c r="C90" s="58">
        <v>500</v>
      </c>
      <c r="D90" s="58">
        <f t="shared" si="4"/>
        <v>100</v>
      </c>
      <c r="E90" s="58">
        <f t="shared" si="5"/>
        <v>0</v>
      </c>
    </row>
    <row r="91" spans="1:5" ht="36" customHeight="1">
      <c r="A91" s="64" t="s">
        <v>97</v>
      </c>
      <c r="B91" s="58">
        <v>981</v>
      </c>
      <c r="C91" s="58">
        <v>894.91247</v>
      </c>
      <c r="D91" s="58">
        <f t="shared" si="4"/>
        <v>91.22451274209989</v>
      </c>
      <c r="E91" s="58">
        <f t="shared" si="5"/>
        <v>-86.08753000000002</v>
      </c>
    </row>
    <row r="92" spans="1:5" ht="50.25" customHeight="1">
      <c r="A92" s="64" t="s">
        <v>98</v>
      </c>
      <c r="B92" s="58">
        <v>699</v>
      </c>
      <c r="C92" s="58">
        <v>698.9064</v>
      </c>
      <c r="D92" s="58">
        <f t="shared" si="4"/>
        <v>99.98660944206009</v>
      </c>
      <c r="E92" s="58">
        <f t="shared" si="5"/>
        <v>-0.09360000000003765</v>
      </c>
    </row>
    <row r="93" spans="1:5" ht="48.75" customHeight="1">
      <c r="A93" s="64" t="s">
        <v>99</v>
      </c>
      <c r="B93" s="58">
        <v>115</v>
      </c>
      <c r="C93" s="58">
        <v>0</v>
      </c>
      <c r="D93" s="58">
        <f t="shared" si="4"/>
        <v>0</v>
      </c>
      <c r="E93" s="58">
        <f t="shared" si="5"/>
        <v>-115</v>
      </c>
    </row>
    <row r="94" spans="1:5" ht="48.75" customHeight="1">
      <c r="A94" s="64" t="s">
        <v>100</v>
      </c>
      <c r="B94" s="58">
        <v>300</v>
      </c>
      <c r="C94" s="58">
        <v>284.5</v>
      </c>
      <c r="D94" s="58">
        <f t="shared" si="4"/>
        <v>94.83333333333334</v>
      </c>
      <c r="E94" s="58">
        <f t="shared" si="5"/>
        <v>-15.5</v>
      </c>
    </row>
    <row r="95" spans="1:5" ht="60.75" customHeight="1">
      <c r="A95" s="64" t="s">
        <v>101</v>
      </c>
      <c r="B95" s="58">
        <v>300</v>
      </c>
      <c r="C95" s="58">
        <v>279.714</v>
      </c>
      <c r="D95" s="58">
        <f t="shared" si="4"/>
        <v>93.238</v>
      </c>
      <c r="E95" s="58">
        <f t="shared" si="5"/>
        <v>-20.286</v>
      </c>
    </row>
    <row r="96" spans="1:5" ht="64.5" customHeight="1">
      <c r="A96" s="64" t="s">
        <v>129</v>
      </c>
      <c r="B96" s="58">
        <v>600</v>
      </c>
      <c r="C96" s="58">
        <v>600</v>
      </c>
      <c r="D96" s="58">
        <f t="shared" si="4"/>
        <v>100</v>
      </c>
      <c r="E96" s="58">
        <f t="shared" si="5"/>
        <v>0</v>
      </c>
    </row>
    <row r="97" spans="1:5" ht="62.25" customHeight="1">
      <c r="A97" s="64" t="s">
        <v>102</v>
      </c>
      <c r="B97" s="58">
        <v>100</v>
      </c>
      <c r="C97" s="58">
        <v>92.834</v>
      </c>
      <c r="D97" s="58">
        <f t="shared" si="4"/>
        <v>92.834</v>
      </c>
      <c r="E97" s="58">
        <f t="shared" si="5"/>
        <v>-7.165999999999997</v>
      </c>
    </row>
    <row r="98" spans="1:5" ht="62.25" customHeight="1">
      <c r="A98" s="64" t="s">
        <v>103</v>
      </c>
      <c r="B98" s="58">
        <v>300</v>
      </c>
      <c r="C98" s="58">
        <v>300</v>
      </c>
      <c r="D98" s="58">
        <f t="shared" si="4"/>
        <v>100</v>
      </c>
      <c r="E98" s="58">
        <f t="shared" si="5"/>
        <v>0</v>
      </c>
    </row>
    <row r="99" spans="1:5" ht="50.25" customHeight="1">
      <c r="A99" s="64" t="s">
        <v>104</v>
      </c>
      <c r="B99" s="58">
        <v>250</v>
      </c>
      <c r="C99" s="58">
        <v>250</v>
      </c>
      <c r="D99" s="58">
        <f t="shared" si="4"/>
        <v>100</v>
      </c>
      <c r="E99" s="58">
        <f t="shared" si="5"/>
        <v>0</v>
      </c>
    </row>
    <row r="100" spans="1:5" ht="77.25" customHeight="1">
      <c r="A100" s="64" t="s">
        <v>130</v>
      </c>
      <c r="B100" s="58">
        <v>250</v>
      </c>
      <c r="C100" s="58">
        <v>250</v>
      </c>
      <c r="D100" s="58">
        <f t="shared" si="4"/>
        <v>100</v>
      </c>
      <c r="E100" s="58">
        <f t="shared" si="5"/>
        <v>0</v>
      </c>
    </row>
    <row r="101" spans="1:5" ht="96" customHeight="1">
      <c r="A101" s="64" t="s">
        <v>131</v>
      </c>
      <c r="B101" s="58">
        <v>937.73</v>
      </c>
      <c r="C101" s="58">
        <v>0</v>
      </c>
      <c r="D101" s="58">
        <f t="shared" si="4"/>
        <v>0</v>
      </c>
      <c r="E101" s="58">
        <f t="shared" si="5"/>
        <v>-937.73</v>
      </c>
    </row>
    <row r="102" spans="1:5" ht="92.25" customHeight="1">
      <c r="A102" s="64" t="s">
        <v>105</v>
      </c>
      <c r="B102" s="58">
        <v>1500</v>
      </c>
      <c r="C102" s="58">
        <v>1496.705</v>
      </c>
      <c r="D102" s="58">
        <f t="shared" si="4"/>
        <v>99.78033333333333</v>
      </c>
      <c r="E102" s="58">
        <f t="shared" si="5"/>
        <v>-3.2950000000000728</v>
      </c>
    </row>
    <row r="103" spans="1:5" ht="62.25" customHeight="1">
      <c r="A103" s="64" t="s">
        <v>132</v>
      </c>
      <c r="B103" s="58">
        <v>980</v>
      </c>
      <c r="C103" s="58">
        <v>749.0088</v>
      </c>
      <c r="D103" s="58">
        <f t="shared" si="4"/>
        <v>76.4294693877551</v>
      </c>
      <c r="E103" s="58">
        <f t="shared" si="5"/>
        <v>-230.99120000000005</v>
      </c>
    </row>
    <row r="104" spans="1:5" ht="75" customHeight="1">
      <c r="A104" s="64" t="s">
        <v>106</v>
      </c>
      <c r="B104" s="58">
        <v>600</v>
      </c>
      <c r="C104" s="58">
        <v>600</v>
      </c>
      <c r="D104" s="58">
        <f t="shared" si="4"/>
        <v>100</v>
      </c>
      <c r="E104" s="58">
        <f t="shared" si="5"/>
        <v>0</v>
      </c>
    </row>
    <row r="105" spans="1:5" ht="94.5" customHeight="1">
      <c r="A105" s="64" t="s">
        <v>107</v>
      </c>
      <c r="B105" s="58">
        <v>500</v>
      </c>
      <c r="C105" s="58">
        <v>500</v>
      </c>
      <c r="D105" s="58">
        <f t="shared" si="4"/>
        <v>100</v>
      </c>
      <c r="E105" s="58">
        <f t="shared" si="5"/>
        <v>0</v>
      </c>
    </row>
    <row r="106" spans="1:5" ht="121.5" customHeight="1">
      <c r="A106" s="64" t="s">
        <v>108</v>
      </c>
      <c r="B106" s="58">
        <v>85</v>
      </c>
      <c r="C106" s="58">
        <v>85</v>
      </c>
      <c r="D106" s="58">
        <f t="shared" si="4"/>
        <v>100</v>
      </c>
      <c r="E106" s="58">
        <f t="shared" si="5"/>
        <v>0</v>
      </c>
    </row>
    <row r="107" spans="1:5" ht="126" customHeight="1">
      <c r="A107" s="64" t="s">
        <v>109</v>
      </c>
      <c r="B107" s="58">
        <v>85</v>
      </c>
      <c r="C107" s="58">
        <v>85</v>
      </c>
      <c r="D107" s="58">
        <f t="shared" si="4"/>
        <v>100</v>
      </c>
      <c r="E107" s="58">
        <f t="shared" si="5"/>
        <v>0</v>
      </c>
    </row>
    <row r="108" spans="1:5" ht="123.75" customHeight="1">
      <c r="A108" s="64" t="s">
        <v>110</v>
      </c>
      <c r="B108" s="58">
        <v>320</v>
      </c>
      <c r="C108" s="58">
        <v>320</v>
      </c>
      <c r="D108" s="58">
        <f t="shared" si="4"/>
        <v>100</v>
      </c>
      <c r="E108" s="58">
        <f t="shared" si="5"/>
        <v>0</v>
      </c>
    </row>
    <row r="109" spans="1:5" ht="93.75" customHeight="1">
      <c r="A109" s="64" t="s">
        <v>111</v>
      </c>
      <c r="B109" s="58">
        <v>500</v>
      </c>
      <c r="C109" s="58">
        <v>499.98737</v>
      </c>
      <c r="D109" s="58">
        <f t="shared" si="4"/>
        <v>99.997474</v>
      </c>
      <c r="E109" s="58">
        <f t="shared" si="5"/>
        <v>-0.012630000000001473</v>
      </c>
    </row>
    <row r="110" spans="1:5" ht="93" customHeight="1">
      <c r="A110" s="64" t="s">
        <v>112</v>
      </c>
      <c r="B110" s="58">
        <v>500</v>
      </c>
      <c r="C110" s="58">
        <v>500</v>
      </c>
      <c r="D110" s="58">
        <f t="shared" si="4"/>
        <v>100</v>
      </c>
      <c r="E110" s="58">
        <f t="shared" si="5"/>
        <v>0</v>
      </c>
    </row>
    <row r="111" spans="1:5" ht="109.5" customHeight="1">
      <c r="A111" s="64" t="s">
        <v>133</v>
      </c>
      <c r="B111" s="58">
        <v>1244</v>
      </c>
      <c r="C111" s="58">
        <v>1242</v>
      </c>
      <c r="D111" s="58">
        <f t="shared" si="4"/>
        <v>99.83922829581994</v>
      </c>
      <c r="E111" s="58">
        <f t="shared" si="5"/>
        <v>-2</v>
      </c>
    </row>
    <row r="112" spans="1:5" ht="157.5" customHeight="1">
      <c r="A112" s="64" t="s">
        <v>134</v>
      </c>
      <c r="B112" s="58">
        <v>712</v>
      </c>
      <c r="C112" s="58">
        <v>691.0624</v>
      </c>
      <c r="D112" s="58">
        <f t="shared" si="4"/>
        <v>97.05932584269664</v>
      </c>
      <c r="E112" s="58">
        <f t="shared" si="5"/>
        <v>-20.937599999999975</v>
      </c>
    </row>
    <row r="113" spans="1:5" ht="129" customHeight="1">
      <c r="A113" s="64" t="s">
        <v>135</v>
      </c>
      <c r="B113" s="58">
        <v>256</v>
      </c>
      <c r="C113" s="58">
        <v>223.2534</v>
      </c>
      <c r="D113" s="58">
        <f t="shared" si="4"/>
        <v>87.208359375</v>
      </c>
      <c r="E113" s="58">
        <f t="shared" si="5"/>
        <v>-32.7466</v>
      </c>
    </row>
    <row r="114" spans="1:5" ht="111.75" customHeight="1">
      <c r="A114" s="64" t="s">
        <v>113</v>
      </c>
      <c r="B114" s="58">
        <v>700</v>
      </c>
      <c r="C114" s="58">
        <v>697.61</v>
      </c>
      <c r="D114" s="58">
        <f t="shared" si="4"/>
        <v>99.65857142857143</v>
      </c>
      <c r="E114" s="58">
        <f t="shared" si="5"/>
        <v>-2.3899999999999864</v>
      </c>
    </row>
    <row r="115" spans="1:5" ht="126" customHeight="1">
      <c r="A115" s="64" t="s">
        <v>114</v>
      </c>
      <c r="B115" s="58">
        <v>388</v>
      </c>
      <c r="C115" s="58">
        <v>387.89114</v>
      </c>
      <c r="D115" s="58">
        <f t="shared" si="4"/>
        <v>99.97194329896908</v>
      </c>
      <c r="E115" s="58">
        <f t="shared" si="5"/>
        <v>-0.10885999999999285</v>
      </c>
    </row>
    <row r="116" spans="1:5" ht="96.75" customHeight="1">
      <c r="A116" s="64" t="s">
        <v>115</v>
      </c>
      <c r="B116" s="58">
        <v>357.386</v>
      </c>
      <c r="C116" s="58">
        <v>0</v>
      </c>
      <c r="D116" s="58">
        <f t="shared" si="4"/>
        <v>0</v>
      </c>
      <c r="E116" s="58">
        <f t="shared" si="5"/>
        <v>-357.386</v>
      </c>
    </row>
    <row r="117" spans="1:5" ht="78" customHeight="1">
      <c r="A117" s="64" t="s">
        <v>116</v>
      </c>
      <c r="B117" s="58">
        <v>500</v>
      </c>
      <c r="C117" s="58">
        <v>500</v>
      </c>
      <c r="D117" s="58">
        <f t="shared" si="4"/>
        <v>100</v>
      </c>
      <c r="E117" s="58">
        <f t="shared" si="5"/>
        <v>0</v>
      </c>
    </row>
    <row r="118" spans="1:5" ht="78.75" customHeight="1" thickBot="1">
      <c r="A118" s="65" t="s">
        <v>117</v>
      </c>
      <c r="B118" s="58">
        <v>200</v>
      </c>
      <c r="C118" s="58">
        <v>198.23</v>
      </c>
      <c r="D118" s="58">
        <f t="shared" si="4"/>
        <v>99.115</v>
      </c>
      <c r="E118" s="58">
        <f t="shared" si="5"/>
        <v>-1.7700000000000102</v>
      </c>
    </row>
    <row r="119" spans="1:5" ht="26.25" customHeight="1" thickBot="1">
      <c r="A119" s="63" t="s">
        <v>7</v>
      </c>
      <c r="B119" s="83">
        <f>B27+B28+B30+B32</f>
        <v>1996568.93941</v>
      </c>
      <c r="C119" s="83">
        <f>C27+C28+C30+C32</f>
        <v>1412182.80387</v>
      </c>
      <c r="D119" s="83">
        <f>C119/B119*100</f>
        <v>70.73048047553569</v>
      </c>
      <c r="E119" s="83">
        <f>C119-B119</f>
        <v>-584386.1355400002</v>
      </c>
    </row>
    <row r="120" spans="1:5" ht="23.25" customHeight="1" thickBot="1">
      <c r="A120" s="66" t="s">
        <v>32</v>
      </c>
      <c r="B120" s="51">
        <v>319.44306</v>
      </c>
      <c r="C120" s="51">
        <v>-44.24875</v>
      </c>
      <c r="D120" s="51">
        <f>C120/B120*100</f>
        <v>-13.851842641377152</v>
      </c>
      <c r="E120" s="51">
        <f>C120-B120</f>
        <v>-363.69181000000003</v>
      </c>
    </row>
    <row r="121" spans="1:7" ht="42.75" customHeight="1">
      <c r="A121" s="67" t="s">
        <v>18</v>
      </c>
      <c r="B121" s="68">
        <f>B119+B120</f>
        <v>1996888.38247</v>
      </c>
      <c r="C121" s="68">
        <f>C119+C120</f>
        <v>1412138.55512</v>
      </c>
      <c r="D121" s="68">
        <f>C121/B121*100</f>
        <v>70.71694980634277</v>
      </c>
      <c r="E121" s="68">
        <f>C121-B121</f>
        <v>-584749.8273500002</v>
      </c>
      <c r="G121" s="43"/>
    </row>
    <row r="122" spans="1:5" s="10" customFormat="1" ht="27.75" customHeight="1">
      <c r="A122" s="46"/>
      <c r="B122" s="81"/>
      <c r="C122" s="76"/>
      <c r="D122" s="84"/>
      <c r="E122" s="59"/>
    </row>
    <row r="123" spans="1:5" s="10" customFormat="1" ht="21" customHeight="1">
      <c r="A123" s="11"/>
      <c r="B123" s="54">
        <f>доходи!B33-' видатки с-ф'!B121</f>
        <v>-1155480.7014700002</v>
      </c>
      <c r="C123" s="54">
        <f>доходи!C33-' видатки с-ф'!C121</f>
        <v>-459379.02512</v>
      </c>
      <c r="D123" s="44"/>
      <c r="E123" s="130"/>
    </row>
    <row r="124" spans="1:5" s="10" customFormat="1" ht="21" customHeight="1">
      <c r="A124" s="50"/>
      <c r="B124" s="55">
        <v>-753765.92925</v>
      </c>
      <c r="C124" s="56">
        <v>-459379.02553</v>
      </c>
      <c r="D124" s="85"/>
      <c r="E124" s="9"/>
    </row>
    <row r="125" spans="2:3" ht="15">
      <c r="B125" s="57">
        <f>B124-B123</f>
        <v>401714.77222000016</v>
      </c>
      <c r="C125" s="57">
        <f>C124-C123</f>
        <v>-0.0004099999787285924</v>
      </c>
    </row>
    <row r="126" spans="2:3" ht="12.75">
      <c r="B126" s="4"/>
      <c r="C126" s="4"/>
    </row>
    <row r="127" spans="2:4" ht="25.5" customHeight="1">
      <c r="B127" s="12"/>
      <c r="C127" s="4"/>
      <c r="D127" s="4"/>
    </row>
    <row r="128" spans="2:3" ht="20.25">
      <c r="B128" s="48"/>
      <c r="C128" s="74"/>
    </row>
    <row r="129" spans="2:3" ht="12.75">
      <c r="B129" s="43"/>
      <c r="C129" s="43"/>
    </row>
    <row r="130" spans="2:3" ht="23.25">
      <c r="B130" s="53"/>
      <c r="C130" s="4"/>
    </row>
    <row r="131" ht="12.75">
      <c r="C131" s="1"/>
    </row>
  </sheetData>
  <sheetProtection/>
  <mergeCells count="8">
    <mergeCell ref="A1:E1"/>
    <mergeCell ref="A2:E2"/>
    <mergeCell ref="A3:E3"/>
    <mergeCell ref="A5:A7"/>
    <mergeCell ref="B5:B7"/>
    <mergeCell ref="C5:C7"/>
    <mergeCell ref="D5:D7"/>
    <mergeCell ref="E5:E7"/>
  </mergeCells>
  <printOptions horizontalCentered="1"/>
  <pageMargins left="0.5905511811023623" right="0.1968503937007874" top="0.2362204724409449" bottom="0.2755905511811024" header="0.2362204724409449" footer="0.1968503937007874"/>
  <pageSetup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Рівненське ГФУ</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Gogol</dc:creator>
  <cp:keywords/>
  <dc:description/>
  <cp:lastModifiedBy>Горун Віталій Анатолійович</cp:lastModifiedBy>
  <cp:lastPrinted>2019-01-30T08:25:29Z</cp:lastPrinted>
  <dcterms:created xsi:type="dcterms:W3CDTF">2003-03-11T08:59:05Z</dcterms:created>
  <dcterms:modified xsi:type="dcterms:W3CDTF">2019-01-30T08:25:32Z</dcterms:modified>
  <cp:category/>
  <cp:version/>
  <cp:contentType/>
  <cp:contentStatus/>
</cp:coreProperties>
</file>